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Documents\Wein\Weinmessen\ForumVini\"/>
    </mc:Choice>
  </mc:AlternateContent>
  <xr:revisionPtr revIDLastSave="0" documentId="8_{97E6BEF4-6DBF-4D8C-9AF3-233C80317359}" xr6:coauthVersionLast="45" xr6:coauthVersionMax="45" xr10:uidLastSave="{00000000-0000-0000-0000-000000000000}"/>
  <bookViews>
    <workbookView xWindow="-110" yWindow="-110" windowWidth="38620" windowHeight="21220" xr2:uid="{69E25BAB-E28E-422A-8148-91648E8C30C2}"/>
  </bookViews>
  <sheets>
    <sheet name="Norm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J29" i="1"/>
  <c r="J30" i="1"/>
  <c r="J20" i="1"/>
  <c r="J131" i="1"/>
  <c r="J65" i="1"/>
  <c r="J69" i="1" l="1"/>
  <c r="J143" i="1"/>
  <c r="J142" i="1"/>
  <c r="J141" i="1"/>
  <c r="J140" i="1"/>
  <c r="J139" i="1"/>
  <c r="J137" i="1"/>
  <c r="J136" i="1"/>
  <c r="J135" i="1"/>
  <c r="J134" i="1"/>
  <c r="J133" i="1"/>
  <c r="J132" i="1"/>
  <c r="J130" i="1"/>
  <c r="J129" i="1"/>
  <c r="J128" i="1"/>
  <c r="J127" i="1"/>
  <c r="J125" i="1"/>
  <c r="J124" i="1"/>
  <c r="J123" i="1"/>
  <c r="J121" i="1"/>
  <c r="J120" i="1"/>
  <c r="J119" i="1"/>
  <c r="J118" i="1"/>
  <c r="J117" i="1"/>
  <c r="J115" i="1"/>
  <c r="J114" i="1"/>
  <c r="J109" i="1"/>
  <c r="J108" i="1"/>
  <c r="J106" i="1"/>
  <c r="J105" i="1"/>
  <c r="J103" i="1"/>
  <c r="J102" i="1"/>
  <c r="J101" i="1"/>
  <c r="J100" i="1"/>
  <c r="J98" i="1"/>
  <c r="J97" i="1"/>
  <c r="J96" i="1"/>
  <c r="J95" i="1"/>
  <c r="J93" i="1"/>
  <c r="J79" i="1"/>
  <c r="J78" i="1"/>
  <c r="J74" i="1"/>
  <c r="J70" i="1"/>
  <c r="J67" i="1"/>
  <c r="J66" i="1"/>
  <c r="J63" i="1"/>
  <c r="J62" i="1"/>
  <c r="J61" i="1"/>
  <c r="J59" i="1"/>
  <c r="J58" i="1"/>
  <c r="J57" i="1"/>
  <c r="J56" i="1"/>
  <c r="J54" i="1"/>
  <c r="J53" i="1"/>
  <c r="J51" i="1"/>
  <c r="J50" i="1"/>
  <c r="J49" i="1"/>
  <c r="J48" i="1"/>
  <c r="J47" i="1"/>
  <c r="J46" i="1"/>
  <c r="J41" i="1"/>
  <c r="J40" i="1"/>
  <c r="J39" i="1"/>
  <c r="J38" i="1"/>
  <c r="J37" i="1"/>
  <c r="J36" i="1"/>
  <c r="J35" i="1"/>
  <c r="J34" i="1"/>
  <c r="J12" i="1"/>
  <c r="J11" i="1"/>
  <c r="J31" i="1"/>
  <c r="J26" i="1"/>
  <c r="J25" i="1"/>
  <c r="J24" i="1"/>
  <c r="J23" i="1"/>
  <c r="J22" i="1"/>
  <c r="J21" i="1"/>
  <c r="J18" i="1"/>
  <c r="J17" i="1"/>
  <c r="J16" i="1"/>
  <c r="J13" i="1"/>
  <c r="J113" i="1" l="1"/>
  <c r="E107" i="1" l="1"/>
  <c r="F107" i="1" s="1"/>
  <c r="J145" i="1" l="1"/>
  <c r="J146" i="1" l="1"/>
  <c r="J147" i="1" s="1"/>
  <c r="J150" i="1"/>
  <c r="J149" i="1"/>
</calcChain>
</file>

<file path=xl/sharedStrings.xml><?xml version="1.0" encoding="utf-8"?>
<sst xmlns="http://schemas.openxmlformats.org/spreadsheetml/2006/main" count="171" uniqueCount="153">
  <si>
    <t>Grenache Rosé - Domaine la Colombette</t>
  </si>
  <si>
    <t>Château de la Negly - 'L'Ecume' Rosé</t>
  </si>
  <si>
    <t>Château Capion - 'Zephir' Rosé</t>
  </si>
  <si>
    <t>Preis</t>
  </si>
  <si>
    <t>Menge</t>
  </si>
  <si>
    <t>0,1 L</t>
  </si>
  <si>
    <t>0,2 L</t>
  </si>
  <si>
    <t>Rosé Weine</t>
  </si>
  <si>
    <t>Laurent Miquel Clacson Blanc</t>
  </si>
  <si>
    <t>Domaine La Colombette - Sauvignon Blanc</t>
  </si>
  <si>
    <t>Domaine de la Negly 'Oppidum Chardonnay'</t>
  </si>
  <si>
    <t>Weißeine- Europa</t>
  </si>
  <si>
    <t>Laurent Miquel - Nord Sud Viognier</t>
  </si>
  <si>
    <t>Château La Negly 'La Brise Marine'</t>
  </si>
  <si>
    <t>Château des Estanilles 'Impertinant' Blanc</t>
  </si>
  <si>
    <t>Yves Cuilleron 'Les vignes d'à Côté' Roussanne</t>
  </si>
  <si>
    <t>Château des Estanilles 'Vallongue' Blanc</t>
  </si>
  <si>
    <t>Capion - Le Chemin des Garennes Blanc</t>
  </si>
  <si>
    <t>Château des Estanilles 'Inverso' Blanc</t>
  </si>
  <si>
    <t>Laurent Miquel Viognier Verité</t>
  </si>
  <si>
    <t>Yves Cuilleron Einzellage 'Digue' Roussanne</t>
  </si>
  <si>
    <t>Yves Cuilleron 'La Petite Côte' Condrieu</t>
  </si>
  <si>
    <t>Yves Cuilleron  'Les Chaillets' Condrieu</t>
  </si>
  <si>
    <t>Yves Cuilleron Einzellage 'Vernon' Condrieu</t>
  </si>
  <si>
    <t>Weißeine- Übersee</t>
  </si>
  <si>
    <t>Marisco Curious Kiwi Sauvignon Blanc</t>
  </si>
  <si>
    <t>Marisco Fernlands Sauvignon Blanc</t>
  </si>
  <si>
    <t>Marisco The Ned - Sauvignon Blanc</t>
  </si>
  <si>
    <t>Marisco The Ned - Pinot Grigio</t>
  </si>
  <si>
    <t>The Kings Favour Sauvignon Blanc</t>
  </si>
  <si>
    <t>The Kings Bastard Chardonnay</t>
  </si>
  <si>
    <t>Wert</t>
  </si>
  <si>
    <t>Versandkosten</t>
  </si>
  <si>
    <t>Gesamtsumme</t>
  </si>
  <si>
    <t>Rotweine USA</t>
  </si>
  <si>
    <t>Michael David Winery</t>
  </si>
  <si>
    <t>Michael-David-6th-Sense-Syrah</t>
  </si>
  <si>
    <t>Michael David Freakshow Cabernet</t>
  </si>
  <si>
    <t>Michael David 'Freakshow' Red</t>
  </si>
  <si>
    <t>Michael David 'Petite Petit'</t>
  </si>
  <si>
    <t>Michael David 'Freakshow' Zinfandel</t>
  </si>
  <si>
    <t>Michael David 'Earthquake' Cabernet Sauvignon</t>
  </si>
  <si>
    <t>Michael David 'Earthquake' Petite Sirah</t>
  </si>
  <si>
    <t>Michael David 'Earthquake' Zinfandel</t>
  </si>
  <si>
    <t>Michael David 'Inkblot' Cabernet Franc</t>
  </si>
  <si>
    <t>Michael David 'Rapture' Cabernet Sauvignon</t>
  </si>
  <si>
    <t>Michael David 'Gluttony' Zinfandel</t>
  </si>
  <si>
    <t>Klinker Brick Winery</t>
  </si>
  <si>
    <t>Klinker Brick 'Brickmason'</t>
  </si>
  <si>
    <t>Klinker Brick Old Vine Zinfandel</t>
  </si>
  <si>
    <t>Klinker Brick 'Old Ghost' Zinfandel</t>
  </si>
  <si>
    <t>The Ned Noble Sauvignon Blanc 0,375</t>
  </si>
  <si>
    <t>Name:</t>
  </si>
  <si>
    <t>Straße:</t>
  </si>
  <si>
    <t>PLZ:</t>
  </si>
  <si>
    <t>Ort:</t>
  </si>
  <si>
    <t>E-Mail:</t>
  </si>
  <si>
    <t>Tel:</t>
  </si>
  <si>
    <t>Rotweine Frankreich</t>
  </si>
  <si>
    <t>Halos de Jupiter - Costières de Nîmes</t>
  </si>
  <si>
    <t>Halos de Jupiter - Gigondas</t>
  </si>
  <si>
    <t>Château des Estanilles 'Sous Les Rocs Rouge'</t>
  </si>
  <si>
    <t>Château des Estanilles 'Clos du Fous'</t>
  </si>
  <si>
    <t>Château des Estanilles 'Fontanille'</t>
  </si>
  <si>
    <t>Yves Cuilleron ''Les vignes d'à Côté' Syrah</t>
  </si>
  <si>
    <t>Yves Cuilleron St. Joseph 'Cavanos' Syrah</t>
  </si>
  <si>
    <t>Yves Cuilleron Côte Rôtie 'Madinière'</t>
  </si>
  <si>
    <t>Le Clos des Cazaux 'Cuvée de la Tour Sarrasine'</t>
  </si>
  <si>
    <t>Le Clos des Cazaux - Gigondas 'Cuvée Prestige'</t>
  </si>
  <si>
    <t>Fantaisies de Capion 'Coup de Coeur' Rouge</t>
  </si>
  <si>
    <t>Capion - Le Chemin des Garennes Rouge</t>
  </si>
  <si>
    <t>Chateau Capion - 'Le Songe d’Eocène'</t>
  </si>
  <si>
    <t>Rotweine Australien</t>
  </si>
  <si>
    <t>Château de la Negly 'La Falaise Rouge'</t>
  </si>
  <si>
    <t>Sainte Cecile du Parc - 'Notes Franches'</t>
  </si>
  <si>
    <t>Sainte Cecile du Parc 'Sonatina'</t>
  </si>
  <si>
    <t>Ste. Cecile du Parc - 'Notes Pures'</t>
  </si>
  <si>
    <t>ab Nov 2020</t>
  </si>
  <si>
    <t>2017 ab Nov 2020</t>
  </si>
  <si>
    <t>Klinker Brick 'Tranzind'</t>
  </si>
  <si>
    <t>Chunky Zinfandel</t>
  </si>
  <si>
    <t>Rotweine - verschiedene Länder</t>
  </si>
  <si>
    <t>Italien</t>
  </si>
  <si>
    <t>McManis</t>
  </si>
  <si>
    <t>McManis Merlot</t>
  </si>
  <si>
    <t>McManis Cabernet Sauvignon</t>
  </si>
  <si>
    <t>McManis Petiite Sirah</t>
  </si>
  <si>
    <t>Laurent Miquel Cabernet/Syrah</t>
  </si>
  <si>
    <t>Laurent Miquel Syrah/Grenahe</t>
  </si>
  <si>
    <t>Domaine la Negly 'Les Terrasses' Rouge - IGP Pays d'Oc</t>
  </si>
  <si>
    <t>Central Coast Wine Works</t>
  </si>
  <si>
    <t>The Daily Red</t>
  </si>
  <si>
    <t>Chater One Cabernet Cuvée</t>
  </si>
  <si>
    <t>Basque Bastard Tannat Cuvée</t>
  </si>
  <si>
    <t>Command Shiraz</t>
  </si>
  <si>
    <t>E-Series Shiraz/Cabernet</t>
  </si>
  <si>
    <t>Barossa Cabernet Sauvignon</t>
  </si>
  <si>
    <t>Barossa Shiraz</t>
  </si>
  <si>
    <t xml:space="preserve">Ode to Lorraine </t>
  </si>
  <si>
    <t>Ashmead Cabernet Sauvignon</t>
  </si>
  <si>
    <t>Elderton</t>
  </si>
  <si>
    <t>Haselgrove</t>
  </si>
  <si>
    <t>Laurent Miquel Connemara</t>
  </si>
  <si>
    <t>Laurent Miquel Bardou</t>
  </si>
  <si>
    <t>Haselgrove H-Shiraz</t>
  </si>
  <si>
    <t>Haselgrove187 GSM</t>
  </si>
  <si>
    <t>Chateau Capion</t>
  </si>
  <si>
    <t>Halos de Jupiter</t>
  </si>
  <si>
    <r>
      <rPr>
        <sz val="10"/>
        <rFont val="Arial"/>
        <family val="2"/>
      </rPr>
      <t xml:space="preserve">Château des </t>
    </r>
    <r>
      <rPr>
        <b/>
        <sz val="10"/>
        <rFont val="Arial"/>
        <family val="2"/>
      </rPr>
      <t>Estanilles</t>
    </r>
  </si>
  <si>
    <r>
      <rPr>
        <sz val="10"/>
        <color theme="1"/>
        <rFont val="Arial"/>
        <family val="2"/>
      </rPr>
      <t>Le</t>
    </r>
    <r>
      <rPr>
        <b/>
        <sz val="10"/>
        <color theme="1"/>
        <rFont val="Arial"/>
        <family val="2"/>
      </rPr>
      <t xml:space="preserve"> Clos des Cazaux</t>
    </r>
  </si>
  <si>
    <r>
      <t xml:space="preserve">Yves </t>
    </r>
    <r>
      <rPr>
        <b/>
        <sz val="10"/>
        <rFont val="Arial"/>
        <family val="2"/>
      </rPr>
      <t>Cuilleron</t>
    </r>
  </si>
  <si>
    <r>
      <rPr>
        <sz val="10"/>
        <rFont val="Arial"/>
        <family val="2"/>
      </rPr>
      <t xml:space="preserve">Château de La </t>
    </r>
    <r>
      <rPr>
        <b/>
        <sz val="10"/>
        <rFont val="Arial"/>
        <family val="2"/>
      </rPr>
      <t>Negly</t>
    </r>
  </si>
  <si>
    <t>Sainte Cecile du Parc</t>
  </si>
  <si>
    <t>Laurent Miquel</t>
  </si>
  <si>
    <t>Verschiedene Winzer</t>
  </si>
  <si>
    <t>Caymus Conundrum</t>
  </si>
  <si>
    <t>Boneshaker Zinfandel</t>
  </si>
  <si>
    <t>Daou Cabernet Sauvignon</t>
  </si>
  <si>
    <t>Honig Cabernet Sauvignon</t>
  </si>
  <si>
    <t>Mollydooker Boxer Shiraz</t>
  </si>
  <si>
    <t>Hart of the Barossa Shiraz</t>
  </si>
  <si>
    <r>
      <t xml:space="preserve">Ein </t>
    </r>
    <r>
      <rPr>
        <b/>
        <sz val="10"/>
        <color theme="1"/>
        <rFont val="Arial"/>
        <family val="2"/>
      </rPr>
      <t>Klick</t>
    </r>
    <r>
      <rPr>
        <sz val="10"/>
        <color theme="1"/>
        <rFont val="Arial"/>
        <family val="2"/>
      </rPr>
      <t xml:space="preserve"> auf den </t>
    </r>
    <r>
      <rPr>
        <b/>
        <sz val="10"/>
        <color theme="1"/>
        <rFont val="Arial"/>
        <family val="2"/>
      </rPr>
      <t>Wein</t>
    </r>
    <r>
      <rPr>
        <sz val="10"/>
        <color theme="1"/>
        <rFont val="Arial"/>
        <family val="2"/>
      </rPr>
      <t xml:space="preserve"> öffnet einem</t>
    </r>
    <r>
      <rPr>
        <b/>
        <sz val="10"/>
        <color theme="1"/>
        <rFont val="Arial"/>
        <family val="2"/>
      </rPr>
      <t xml:space="preserve"> Link</t>
    </r>
    <r>
      <rPr>
        <sz val="10"/>
        <color theme="1"/>
        <rFont val="Arial"/>
        <family val="2"/>
      </rPr>
      <t xml:space="preserve"> zu der </t>
    </r>
    <r>
      <rPr>
        <b/>
        <sz val="10"/>
        <color theme="1"/>
        <rFont val="Arial"/>
        <family val="2"/>
      </rPr>
      <t>Beschreibung</t>
    </r>
    <r>
      <rPr>
        <sz val="10"/>
        <color theme="1"/>
        <rFont val="Arial"/>
        <family val="2"/>
      </rPr>
      <t xml:space="preserve"> in unserem Shop</t>
    </r>
  </si>
  <si>
    <t>Kay Brothers</t>
  </si>
  <si>
    <t>Kay Brothers Basket Pressed Grenache</t>
  </si>
  <si>
    <t>Kay Brothers Basket Pressed Shiraz</t>
  </si>
  <si>
    <t>Kay Brothers Cuthbert Cabernet Sauvignon</t>
  </si>
  <si>
    <t>Kay Brothers Hillside Shiraz</t>
  </si>
  <si>
    <t>Ausverkauft</t>
  </si>
  <si>
    <t xml:space="preserve">ForumVini 2020 Bestellung </t>
  </si>
  <si>
    <t>FoVi</t>
  </si>
  <si>
    <t>Simply Sunshine Red</t>
  </si>
  <si>
    <t>St. Hallett</t>
  </si>
  <si>
    <t>St. Hallett Faith Shiraz</t>
  </si>
  <si>
    <t>St. Hallett Blackwell Shiraz</t>
  </si>
  <si>
    <t>St. Hallett Old Block Shiraz</t>
  </si>
  <si>
    <t>Altstadt Weingalerie Abfüllungen</t>
  </si>
  <si>
    <t>AWG Barrique Nr. 142 - Cabernet Sauvignon</t>
  </si>
  <si>
    <t>AWG Barrique Nr. 35 - Grenache</t>
  </si>
  <si>
    <t>Australische SCHAUMWEINE</t>
  </si>
  <si>
    <t>Simply Sunshine Sparkling Shiraz</t>
  </si>
  <si>
    <t>Moxie Sparkling Shiraz</t>
  </si>
  <si>
    <t>2016/17</t>
  </si>
  <si>
    <t>2015/17</t>
  </si>
  <si>
    <t>Ridge Estate Cabernet Sauvignon</t>
  </si>
  <si>
    <t>Summe Bestellung</t>
  </si>
  <si>
    <t>Auf Probeflaschen anrechenbar</t>
  </si>
  <si>
    <t>Wert Naturalrabatt ca.</t>
  </si>
  <si>
    <t>Ab 12</t>
  </si>
  <si>
    <t>Flaschen</t>
  </si>
  <si>
    <t>Ich war ein teil einer Gruppe und die Bestellungen liefen unter folgendem Namen:</t>
  </si>
  <si>
    <t>Listen</t>
  </si>
  <si>
    <t>info@altstadt-weingalerie.de</t>
  </si>
  <si>
    <t>Bitte füllen Sie die Gelb unterlegten Felder aus, speichern die datei und senden sie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</si>
</sst>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_ ;[Red]\-0\ "/>
  </numFmts>
  <fonts count="14" x14ac:knownFonts="1"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u/>
      <sz val="10"/>
      <color rgb="FF0070C0"/>
      <name val="Arial"/>
      <family val="2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5" fontId="2" fillId="0" borderId="0" xfId="0" applyNumberFormat="1" applyFont="1"/>
    <xf numFmtId="8" fontId="2" fillId="0" borderId="0" xfId="0" applyNumberFormat="1" applyFont="1"/>
    <xf numFmtId="165" fontId="3" fillId="0" borderId="0" xfId="0" applyNumberFormat="1" applyFont="1" applyAlignment="1">
      <alignment horizontal="center"/>
    </xf>
    <xf numFmtId="0" fontId="4" fillId="0" borderId="0" xfId="1" applyFont="1" applyFill="1"/>
    <xf numFmtId="8" fontId="2" fillId="0" borderId="0" xfId="0" applyNumberFormat="1" applyFont="1" applyProtection="1">
      <protection locked="0"/>
    </xf>
    <xf numFmtId="0" fontId="4" fillId="2" borderId="0" xfId="1" applyFont="1" applyFill="1"/>
    <xf numFmtId="164" fontId="2" fillId="0" borderId="0" xfId="0" applyNumberFormat="1" applyFont="1"/>
    <xf numFmtId="16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5" fontId="2" fillId="3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4" fontId="2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7" fillId="3" borderId="0" xfId="0" applyFont="1" applyFill="1" applyAlignment="1" applyProtection="1">
      <alignment horizontal="center"/>
      <protection locked="0"/>
    </xf>
    <xf numFmtId="8" fontId="2" fillId="3" borderId="0" xfId="0" applyNumberFormat="1" applyFont="1" applyFill="1" applyProtection="1">
      <protection locked="0"/>
    </xf>
    <xf numFmtId="0" fontId="8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2" fillId="0" borderId="1" xfId="0" applyNumberFormat="1" applyFont="1" applyBorder="1" applyProtection="1"/>
    <xf numFmtId="164" fontId="2" fillId="2" borderId="0" xfId="0" applyNumberFormat="1" applyFont="1" applyFill="1" applyProtection="1"/>
    <xf numFmtId="164" fontId="2" fillId="2" borderId="1" xfId="0" applyNumberFormat="1" applyFont="1" applyFill="1" applyBorder="1" applyProtection="1"/>
    <xf numFmtId="164" fontId="2" fillId="0" borderId="0" xfId="0" applyNumberFormat="1" applyFont="1" applyFill="1" applyProtection="1"/>
    <xf numFmtId="164" fontId="2" fillId="0" borderId="1" xfId="0" applyNumberFormat="1" applyFont="1" applyFill="1" applyBorder="1" applyProtection="1"/>
    <xf numFmtId="8" fontId="2" fillId="0" borderId="0" xfId="0" applyNumberFormat="1" applyFont="1" applyProtection="1"/>
    <xf numFmtId="165" fontId="2" fillId="0" borderId="0" xfId="0" applyNumberFormat="1" applyFont="1" applyProtection="1"/>
    <xf numFmtId="164" fontId="2" fillId="0" borderId="0" xfId="0" applyNumberFormat="1" applyFont="1" applyBorder="1" applyProtection="1"/>
    <xf numFmtId="8" fontId="3" fillId="0" borderId="0" xfId="0" applyNumberFormat="1" applyFont="1" applyAlignment="1" applyProtection="1">
      <alignment horizontal="center"/>
    </xf>
    <xf numFmtId="8" fontId="3" fillId="0" borderId="0" xfId="0" applyNumberFormat="1" applyFont="1" applyProtection="1"/>
    <xf numFmtId="8" fontId="3" fillId="0" borderId="2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4" fillId="0" borderId="0" xfId="1" applyFont="1" applyFill="1" applyProtection="1"/>
    <xf numFmtId="0" fontId="2" fillId="2" borderId="0" xfId="0" applyFont="1" applyFill="1" applyAlignment="1" applyProtection="1">
      <alignment horizontal="center"/>
    </xf>
    <xf numFmtId="0" fontId="4" fillId="2" borderId="0" xfId="1" applyFont="1" applyFill="1" applyProtection="1"/>
    <xf numFmtId="0" fontId="4" fillId="0" borderId="0" xfId="1" applyFont="1" applyProtection="1"/>
    <xf numFmtId="0" fontId="6" fillId="0" borderId="0" xfId="1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Protection="1"/>
    <xf numFmtId="164" fontId="2" fillId="0" borderId="0" xfId="0" applyNumberFormat="1" applyFont="1" applyBorder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4" fillId="0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4" fillId="0" borderId="0" xfId="1" applyFont="1" applyProtection="1">
      <protection locked="0"/>
    </xf>
    <xf numFmtId="0" fontId="6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1" applyFont="1" applyFill="1" applyAlignment="1" applyProtection="1">
      <alignment wrapText="1"/>
      <protection locked="0"/>
    </xf>
    <xf numFmtId="0" fontId="11" fillId="0" borderId="0" xfId="1" applyFont="1" applyFill="1" applyProtection="1">
      <protection locked="0"/>
    </xf>
    <xf numFmtId="0" fontId="2" fillId="0" borderId="0" xfId="0" applyFont="1" applyFill="1" applyProtection="1">
      <protection locked="0"/>
    </xf>
    <xf numFmtId="0" fontId="9" fillId="0" borderId="0" xfId="1" applyFont="1" applyFill="1" applyProtection="1">
      <protection locked="0"/>
    </xf>
    <xf numFmtId="0" fontId="7" fillId="3" borderId="0" xfId="0" applyFont="1" applyFill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64" fontId="2" fillId="4" borderId="0" xfId="0" applyNumberFormat="1" applyFont="1" applyFill="1" applyProtection="1"/>
    <xf numFmtId="0" fontId="2" fillId="0" borderId="0" xfId="0" applyFont="1" applyFill="1"/>
    <xf numFmtId="164" fontId="2" fillId="0" borderId="0" xfId="0" applyNumberFormat="1" applyFont="1" applyFill="1" applyBorder="1" applyProtection="1"/>
    <xf numFmtId="0" fontId="9" fillId="0" borderId="0" xfId="1" applyFont="1" applyFill="1" applyAlignment="1" applyProtection="1">
      <alignment wrapText="1"/>
      <protection locked="0"/>
    </xf>
    <xf numFmtId="164" fontId="2" fillId="0" borderId="0" xfId="0" applyNumberFormat="1" applyFont="1" applyAlignment="1">
      <alignment horizontal="right"/>
    </xf>
    <xf numFmtId="0" fontId="12" fillId="0" borderId="0" xfId="1" applyFont="1" applyFill="1" applyProtection="1">
      <protection locked="0"/>
    </xf>
    <xf numFmtId="0" fontId="12" fillId="0" borderId="0" xfId="1" applyFont="1" applyProtection="1">
      <protection locked="0"/>
    </xf>
    <xf numFmtId="0" fontId="6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wrapText="1"/>
      <protection locked="0"/>
    </xf>
    <xf numFmtId="164" fontId="2" fillId="4" borderId="1" xfId="0" applyNumberFormat="1" applyFont="1" applyFill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8" fillId="7" borderId="0" xfId="0" applyFont="1" applyFill="1"/>
    <xf numFmtId="165" fontId="2" fillId="7" borderId="0" xfId="0" applyNumberFormat="1" applyFont="1" applyFill="1"/>
    <xf numFmtId="165" fontId="3" fillId="0" borderId="3" xfId="0" applyNumberFormat="1" applyFont="1" applyBorder="1" applyAlignment="1">
      <alignment horizontal="center"/>
    </xf>
    <xf numFmtId="0" fontId="13" fillId="4" borderId="0" xfId="1" applyFont="1" applyFill="1" applyAlignment="1" applyProtection="1">
      <alignment horizontal="center"/>
      <protection locked="0"/>
    </xf>
    <xf numFmtId="164" fontId="3" fillId="6" borderId="0" xfId="0" applyNumberFormat="1" applyFont="1" applyFill="1" applyBorder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ltstadt-weingalerie-shop.de/epages/4516c1e5-c9d1-4edd-9145-b62097371137.sf/de_DE/?ObjectPath=/Shops/4516c1e5-c9d1-4edd-9145-b62097371137/Products/30-480-02250-00" TargetMode="External"/><Relationship Id="rId21" Type="http://schemas.openxmlformats.org/officeDocument/2006/relationships/hyperlink" Target="http://altstadt-weingalerie-shop.de/Capion-Le-Chemin-des-Garennes-Rouge" TargetMode="External"/><Relationship Id="rId34" Type="http://schemas.openxmlformats.org/officeDocument/2006/relationships/hyperlink" Target="http://altstadt-weingalerie-shop.de/epages/4516c1e5-c9d1-4edd-9145-b62097371137.sf/de_DE/?ObjectPath=/Shops/4516c1e5-c9d1-4edd-9145-b62097371137/Products/30-460-00790-00" TargetMode="External"/><Relationship Id="rId42" Type="http://schemas.openxmlformats.org/officeDocument/2006/relationships/hyperlink" Target="http://altstadt-weingalerie-shop.de/epages/4516c1e5-c9d1-4edd-9145-b62097371137.sf/de_DE/?ObjectPath=/Shops/4516c1e5-c9d1-4edd-9145-b62097371137/Products/30-100-02250-01" TargetMode="External"/><Relationship Id="rId47" Type="http://schemas.openxmlformats.org/officeDocument/2006/relationships/hyperlink" Target="http://altstadt-weingalerie-shop.de/2019-Chateau-Capion-Zephir-Rose-AOP-Languedoc" TargetMode="External"/><Relationship Id="rId50" Type="http://schemas.openxmlformats.org/officeDocument/2006/relationships/hyperlink" Target="http://altstadt-weingalerie-shop.de/2017-Domaine-de-la-Negly-Oppidum-Chardonnay-IGP-Pays-dOc" TargetMode="External"/><Relationship Id="rId55" Type="http://schemas.openxmlformats.org/officeDocument/2006/relationships/hyperlink" Target="http://altstadt-weingalerie-shop.de/Chateau-des-Estanilles-Vallongue-Blanc" TargetMode="External"/><Relationship Id="rId63" Type="http://schemas.openxmlformats.org/officeDocument/2006/relationships/hyperlink" Target="http://altstadt-weingalerie-shop.de/Curious-Kiwi-Sauvignon-Blanc-Marlborough" TargetMode="External"/><Relationship Id="rId68" Type="http://schemas.openxmlformats.org/officeDocument/2006/relationships/hyperlink" Target="http://altstadt-weingalerie-shop.de/The-Kings-Bastard-Chardonnay" TargetMode="External"/><Relationship Id="rId76" Type="http://schemas.openxmlformats.org/officeDocument/2006/relationships/hyperlink" Target="http://altstadt-weingalerie-shop.de/epages/4516c1e5-c9d1-4edd-9145-b62097371137.sf/de_DE/?ObjectID=2361334" TargetMode="External"/><Relationship Id="rId84" Type="http://schemas.openxmlformats.org/officeDocument/2006/relationships/hyperlink" Target="http://altstadt-weingalerie-shop.de/epages/4516c1e5-c9d1-4edd-9145-b62097371137.sf/de_DE/?ObjectPath=/Shops/4516c1e5-c9d1-4edd-9145-b62097371137/Products/30-100-02450-00" TargetMode="External"/><Relationship Id="rId89" Type="http://schemas.openxmlformats.org/officeDocument/2006/relationships/hyperlink" Target="http://altstadt-weingalerie-shop.de/epages/4516c1e5-c9d1-4edd-9145-b62097371137.sf/de_DE/?ObjectPath=/Shops/4516c1e5-c9d1-4edd-9145-b62097371137/Products/30-100-02990-01" TargetMode="External"/><Relationship Id="rId97" Type="http://schemas.openxmlformats.org/officeDocument/2006/relationships/hyperlink" Target="http://altstadt-weingalerie-shop.de/epages/4516c1e5-c9d1-4edd-9145-b62097371137.sf/de_DE/?ObjectID=2361268" TargetMode="External"/><Relationship Id="rId7" Type="http://schemas.openxmlformats.org/officeDocument/2006/relationships/hyperlink" Target="http://altstadt-weingalerie-shop.de/epages/4516c1e5-c9d1-4edd-9145-b62097371137.sf/de_DE/?ObjectID=7369039" TargetMode="External"/><Relationship Id="rId71" Type="http://schemas.openxmlformats.org/officeDocument/2006/relationships/hyperlink" Target="http://altstadt-weingalerie-shop.de/epages/4516c1e5-c9d1-4edd-9145-b62097371137.sf/de_DE/?ObjectID=13610789" TargetMode="External"/><Relationship Id="rId92" Type="http://schemas.openxmlformats.org/officeDocument/2006/relationships/hyperlink" Target="http://altstadt-weingalerie-shop.de/Marisco-Fernlands-Sauvignon-Blanc" TargetMode="External"/><Relationship Id="rId2" Type="http://schemas.openxmlformats.org/officeDocument/2006/relationships/hyperlink" Target="http://altstadt-weingalerie-shop.de/epages/4516c1e5-c9d1-4edd-9145-b62097371137.sf/de_DE/?ObjectID=7369035" TargetMode="External"/><Relationship Id="rId16" Type="http://schemas.openxmlformats.org/officeDocument/2006/relationships/hyperlink" Target="http://altstadt-weingalerie-shop.de/epages/4516c1e5-c9d1-4edd-9145-b62097371137.sf/de_DE/?ObjectID=2361319" TargetMode="External"/><Relationship Id="rId29" Type="http://schemas.openxmlformats.org/officeDocument/2006/relationships/hyperlink" Target="http://altstadt-weingalerie-shop.de/epages/4516c1e5-c9d1-4edd-9145-b62097371137.sf/de_DE/?ObjectPath=/Shops/4516c1e5-c9d1-4edd-9145-b62097371137/Products/30-460-02590-09" TargetMode="External"/><Relationship Id="rId11" Type="http://schemas.openxmlformats.org/officeDocument/2006/relationships/hyperlink" Target="http://altstadt-weingalerie-shop.de/epages/4516c1e5-c9d1-4edd-9145-b62097371137.sf/de_DE/?ObjectID=17039135" TargetMode="External"/><Relationship Id="rId24" Type="http://schemas.openxmlformats.org/officeDocument/2006/relationships/hyperlink" Target="http://altstadt-weingalerie-shop.de/Le-Clos-des-Cazaux--Cuvee-Prestige" TargetMode="External"/><Relationship Id="rId32" Type="http://schemas.openxmlformats.org/officeDocument/2006/relationships/hyperlink" Target="http://altstadt-weingalerie-shop.de/Yves-Cuilleron-Cavanos-Syrah-St-Joseph" TargetMode="External"/><Relationship Id="rId37" Type="http://schemas.openxmlformats.org/officeDocument/2006/relationships/hyperlink" Target="http://altstadt-weingalerie-shop.de/epages/4516c1e5-c9d1-4edd-9145-b62097371137.sf/de_DE/?ObjectID=26339933" TargetMode="External"/><Relationship Id="rId40" Type="http://schemas.openxmlformats.org/officeDocument/2006/relationships/hyperlink" Target="http://altstadt-weingalerie-shop.de/epages/4516c1e5-c9d1-4edd-9145-b62097371137.sf/de_DE/?ObjectPath=/Shops/4516c1e5-c9d1-4edd-9145-b62097371137/Products/30-100-06500-01" TargetMode="External"/><Relationship Id="rId45" Type="http://schemas.openxmlformats.org/officeDocument/2006/relationships/hyperlink" Target="http://altstadt-weingalerie-shop.de/epages/4516c1e5-c9d1-4edd-9145-b62097371137.sf/de_DE/?ObjectID=2361170" TargetMode="External"/><Relationship Id="rId53" Type="http://schemas.openxmlformats.org/officeDocument/2006/relationships/hyperlink" Target="http://altstadt-weingalerie-shop.de/Chateau-des-Estanilles-Impertinant-Blanc-Faugeres" TargetMode="External"/><Relationship Id="rId58" Type="http://schemas.openxmlformats.org/officeDocument/2006/relationships/hyperlink" Target="http://altstadt-weingalerie-shop.de/Laurent-Miquel-Viognier-Verite" TargetMode="External"/><Relationship Id="rId66" Type="http://schemas.openxmlformats.org/officeDocument/2006/relationships/hyperlink" Target="http://altstadt-weingalerie-shop.de/The-Ned-Pinot-Gris" TargetMode="External"/><Relationship Id="rId74" Type="http://schemas.openxmlformats.org/officeDocument/2006/relationships/hyperlink" Target="http://altstadt-weingalerie-shop.de/epages/4516c1e5-c9d1-4edd-9145-b62097371137.sf/de_DE/?ObjectID=2361254" TargetMode="External"/><Relationship Id="rId79" Type="http://schemas.openxmlformats.org/officeDocument/2006/relationships/hyperlink" Target="http://altstadt-weingalerie-shop.de/epages/4516c1e5-c9d1-4edd-9145-b62097371137.sf/de_DE/?ObjectPath=/Shops/4516c1e5-c9d1-4edd-9145-b62097371137/Products/30-100-02750-01" TargetMode="External"/><Relationship Id="rId87" Type="http://schemas.openxmlformats.org/officeDocument/2006/relationships/hyperlink" Target="http://altstadt-weingalerie-shop.de/epages/4516c1e5-c9d1-4edd-9145-b62097371137.sf/de_DE/?ObjectPath=/Shops/4516c1e5-c9d1-4edd-9145-b62097371137/Products/30-100-03350-01" TargetMode="External"/><Relationship Id="rId5" Type="http://schemas.openxmlformats.org/officeDocument/2006/relationships/hyperlink" Target="http://altstadt-weingalerie-shop.de/epages/4516c1e5-c9d1-4edd-9145-b62097371137.sf/de_DE/?ObjectID=19872771" TargetMode="External"/><Relationship Id="rId61" Type="http://schemas.openxmlformats.org/officeDocument/2006/relationships/hyperlink" Target="http://altstadt-weingalerie-shop.de/Yves-Cuilleron-Les-Chaillets-Condrieu" TargetMode="External"/><Relationship Id="rId82" Type="http://schemas.openxmlformats.org/officeDocument/2006/relationships/hyperlink" Target="http://altstadt-weingalerie-shop.de/epages/4516c1e5-c9d1-4edd-9145-b62097371137.sf/de_DE/?ObjectID=13465371" TargetMode="External"/><Relationship Id="rId90" Type="http://schemas.openxmlformats.org/officeDocument/2006/relationships/hyperlink" Target="http://altstadt-weingalerie-shop.de/epages/4516c1e5-c9d1-4edd-9145-b62097371137.sf/de_DE/?ObjectPath=/Shops/4516c1e5-c9d1-4edd-9145-b62097371137/Products/30-100-01690-00" TargetMode="External"/><Relationship Id="rId95" Type="http://schemas.openxmlformats.org/officeDocument/2006/relationships/hyperlink" Target="http://altstadt-weingalerie-shop.de/epages/4516c1e5-c9d1-4edd-9145-b62097371137.sf/de_DE/?ObjectID=4725371" TargetMode="External"/><Relationship Id="rId19" Type="http://schemas.openxmlformats.org/officeDocument/2006/relationships/hyperlink" Target="http://altstadt-weingalerie-shop.de/epages/4516c1e5-c9d1-4edd-9145-b62097371137.sf/de_DE/?ObjectID=26105786" TargetMode="External"/><Relationship Id="rId14" Type="http://schemas.openxmlformats.org/officeDocument/2006/relationships/hyperlink" Target="http://altstadt-weingalerie-shop.de/epages/4516c1e5-c9d1-4edd-9145-b62097371137.sf/de_DE/?ObjectID=21135054" TargetMode="External"/><Relationship Id="rId22" Type="http://schemas.openxmlformats.org/officeDocument/2006/relationships/hyperlink" Target="http://altstadt-weingalerie-shop.de/epages/4516c1e5-c9d1-4edd-9145-b62097371137.sf/de_DE/?ObjectID=24349005" TargetMode="External"/><Relationship Id="rId27" Type="http://schemas.openxmlformats.org/officeDocument/2006/relationships/hyperlink" Target="http://altstadt-weingalerie-shop.de/epages/4516c1e5-c9d1-4edd-9145-b62097371137.sf/de_DE/?ObjectID=20297924" TargetMode="External"/><Relationship Id="rId30" Type="http://schemas.openxmlformats.org/officeDocument/2006/relationships/hyperlink" Target="http://altstadt-weingalerie-shop.de/epages/4516c1e5-c9d1-4edd-9145-b62097371137.sf/de_DE/?ObjectPath=/Shops/4516c1e5-c9d1-4edd-9145-b62097371137/Products/30-460-02790-00" TargetMode="External"/><Relationship Id="rId35" Type="http://schemas.openxmlformats.org/officeDocument/2006/relationships/hyperlink" Target="http://altstadt-weingalerie-shop.de/epages/4516c1e5-c9d1-4edd-9145-b62097371137.sf/de_DE/?ObjectID=2361344" TargetMode="External"/><Relationship Id="rId43" Type="http://schemas.openxmlformats.org/officeDocument/2006/relationships/hyperlink" Target="http://altstadt-weingalerie-shop.de/epages/4516c1e5-c9d1-4edd-9145-b62097371137.sf/de_DE/?ObjectPath=/Shops/4516c1e5-c9d1-4edd-9145-b62097371137/Products/30-100-02250-00" TargetMode="External"/><Relationship Id="rId48" Type="http://schemas.openxmlformats.org/officeDocument/2006/relationships/hyperlink" Target="http://altstadt-weingalerie-shop.de/Laurent-Miquel-Clacson-Blanc-IGP-Pays-dOc" TargetMode="External"/><Relationship Id="rId56" Type="http://schemas.openxmlformats.org/officeDocument/2006/relationships/hyperlink" Target="http://altstadt-weingalerie-shop.de/Capion-Chemin-des-Garennes-Blanc-AOP-Languedoc" TargetMode="External"/><Relationship Id="rId64" Type="http://schemas.openxmlformats.org/officeDocument/2006/relationships/hyperlink" Target="http://altstadt-weingalerie-shop.de/Marisco-Fernlands-Sauvignon-Blanc" TargetMode="External"/><Relationship Id="rId69" Type="http://schemas.openxmlformats.org/officeDocument/2006/relationships/hyperlink" Target="http://altstadt-weingalerie-shop.de/epages/4516c1e5-c9d1-4edd-9145-b62097371137.sf/de_DE/?ObjectID=9188264" TargetMode="External"/><Relationship Id="rId77" Type="http://schemas.openxmlformats.org/officeDocument/2006/relationships/hyperlink" Target="http://altstadt-weingalerie-shop.de/epages/4516c1e5-c9d1-4edd-9145-b62097371137.sf/de_DE/?ObjectID=10980517" TargetMode="External"/><Relationship Id="rId8" Type="http://schemas.openxmlformats.org/officeDocument/2006/relationships/hyperlink" Target="http://altstadt-weingalerie-shop.de/epages/4516c1e5-c9d1-4edd-9145-b62097371137.sf/de_DE/?ObjectID=10396689" TargetMode="External"/><Relationship Id="rId51" Type="http://schemas.openxmlformats.org/officeDocument/2006/relationships/hyperlink" Target="http://altstadt-weingalerie-shop.de/Laurent-Miquel-Nord-Sud-Viognier-IGP-Pays-dOc" TargetMode="External"/><Relationship Id="rId72" Type="http://schemas.openxmlformats.org/officeDocument/2006/relationships/hyperlink" Target="http://altstadt-weingalerie-shop.de/epages/4516c1e5-c9d1-4edd-9145-b62097371137.sf/de_DE/?ObjectID=2361173" TargetMode="External"/><Relationship Id="rId80" Type="http://schemas.openxmlformats.org/officeDocument/2006/relationships/hyperlink" Target="http://altstadt-weingalerie-shop.de/epages/4516c1e5-c9d1-4edd-9145-b62097371137.sf/de_DE/?ObjectID=7414766" TargetMode="External"/><Relationship Id="rId85" Type="http://schemas.openxmlformats.org/officeDocument/2006/relationships/hyperlink" Target="http://altstadt-weingalerie-shop.de/epages/4516c1e5-c9d1-4edd-9145-b62097371137.sf/de_DE/?ObjectPath=/Shops/4516c1e5-c9d1-4edd-9145-b62097371137/Products/30-100-02450-01" TargetMode="External"/><Relationship Id="rId93" Type="http://schemas.openxmlformats.org/officeDocument/2006/relationships/hyperlink" Target="http://altstadt-weingalerie-shop.de/epages/4516c1e5-c9d1-4edd-9145-b62097371137.sf/de_DE/?ObjectID=2361190" TargetMode="External"/><Relationship Id="rId98" Type="http://schemas.openxmlformats.org/officeDocument/2006/relationships/hyperlink" Target="mailto:info@altstadt-weingalerie.de" TargetMode="External"/><Relationship Id="rId3" Type="http://schemas.openxmlformats.org/officeDocument/2006/relationships/hyperlink" Target="http://altstadt-weingalerie-shop.de/Michael-David-Freakshow-Red" TargetMode="External"/><Relationship Id="rId12" Type="http://schemas.openxmlformats.org/officeDocument/2006/relationships/hyperlink" Target="http://altstadt-weingalerie-shop.de/epages/4516c1e5-c9d1-4edd-9145-b62097371137.sf/de_DE/?ObjectID=21134130" TargetMode="External"/><Relationship Id="rId17" Type="http://schemas.openxmlformats.org/officeDocument/2006/relationships/hyperlink" Target="http://altstadt-weingalerie-shop.de/epages/4516c1e5-c9d1-4edd-9145-b62097371137.sf/de_DE/?ObjectID=2361141" TargetMode="External"/><Relationship Id="rId25" Type="http://schemas.openxmlformats.org/officeDocument/2006/relationships/hyperlink" Target="http://altstadt-weingalerie-shop.de/epages/4516c1e5-c9d1-4edd-9145-b62097371137.sf/de_DE/?ObjectID=19300473" TargetMode="External"/><Relationship Id="rId33" Type="http://schemas.openxmlformats.org/officeDocument/2006/relationships/hyperlink" Target="http://altstadt-weingalerie-shop.de/Yves-Cuilleron-Madini&#232;re-Syrah-kl" TargetMode="External"/><Relationship Id="rId38" Type="http://schemas.openxmlformats.org/officeDocument/2006/relationships/hyperlink" Target="http://altstadt-weingalerie-shop.de/epages/4516c1e5-c9d1-4edd-9145-b62097371137.sf/de_DE/?ObjectID=19296918" TargetMode="External"/><Relationship Id="rId46" Type="http://schemas.openxmlformats.org/officeDocument/2006/relationships/hyperlink" Target="http://altstadt-weingalerie-shop.de/epages/4516c1e5-c9d1-4edd-9145-b62097371137.sf/de_DE/?ObjectID=19313941" TargetMode="External"/><Relationship Id="rId59" Type="http://schemas.openxmlformats.org/officeDocument/2006/relationships/hyperlink" Target="http://altstadt-weingalerie-shop.de/Yves-Cuilleron-Einzellage-Digue-St-Joseph" TargetMode="External"/><Relationship Id="rId67" Type="http://schemas.openxmlformats.org/officeDocument/2006/relationships/hyperlink" Target="http://altstadt-weingalerie-shop.de/Kings-Favour-Sauvignon-Blanc" TargetMode="External"/><Relationship Id="rId20" Type="http://schemas.openxmlformats.org/officeDocument/2006/relationships/hyperlink" Target="http://altstadt-weingalerie-shop.de/epages/4516c1e5-c9d1-4edd-9145-b62097371137.sf/de_DE/?ObjectID=16489878" TargetMode="External"/><Relationship Id="rId41" Type="http://schemas.openxmlformats.org/officeDocument/2006/relationships/hyperlink" Target="http://altstadt-weingalerie-shop.de/epages/4516c1e5-c9d1-4edd-9145-b62097371137.sf/de_DE/?ObjectID=21357400" TargetMode="External"/><Relationship Id="rId54" Type="http://schemas.openxmlformats.org/officeDocument/2006/relationships/hyperlink" Target="http://altstadt-weingalerie-shop.de/Yves-Cuilleron-Les-vignes-da-Cote-Roussanne-IGP-Collines-Rhodaniennes" TargetMode="External"/><Relationship Id="rId62" Type="http://schemas.openxmlformats.org/officeDocument/2006/relationships/hyperlink" Target="http://altstadt-weingalerie-shop.de/Yves-Cuilleron-Einzellage-Vernon-Condrieu" TargetMode="External"/><Relationship Id="rId70" Type="http://schemas.openxmlformats.org/officeDocument/2006/relationships/hyperlink" Target="http://altstadt-weingalerie-shop.de/epages/4516c1e5-c9d1-4edd-9145-b62097371137.sf/de_DE/?ObjectID=13611041" TargetMode="External"/><Relationship Id="rId75" Type="http://schemas.openxmlformats.org/officeDocument/2006/relationships/hyperlink" Target="http://altstadt-weingalerie-shop.de/epages/4516c1e5-c9d1-4edd-9145-b62097371137.sf/de_DE/?ObjectPath=/Shops/4516c1e5-c9d1-4edd-9145-b62097371137/Products/30-460-00680-01" TargetMode="External"/><Relationship Id="rId83" Type="http://schemas.openxmlformats.org/officeDocument/2006/relationships/hyperlink" Target="http://altstadt-weingalerie-shop.de/epages/4516c1e5-c9d1-4edd-9145-b62097371137.sf/de_DE/?ObjectID=4725387" TargetMode="External"/><Relationship Id="rId88" Type="http://schemas.openxmlformats.org/officeDocument/2006/relationships/hyperlink" Target="http://altstadt-weingalerie-shop.de/Simply-Sunshine-Red" TargetMode="External"/><Relationship Id="rId91" Type="http://schemas.openxmlformats.org/officeDocument/2006/relationships/hyperlink" Target="http://altstadt-weingalerie-shop.de/epages/4516c1e5-c9d1-4edd-9145-b62097371137.sf/de_DE/?ObjectPath=/Shops/4516c1e5-c9d1-4edd-9145-b62097371137/Products/30-100-06500-00" TargetMode="External"/><Relationship Id="rId96" Type="http://schemas.openxmlformats.org/officeDocument/2006/relationships/hyperlink" Target="http://altstadt-weingalerie-shop.de/epages/4516c1e5-c9d1-4edd-9145-b62097371137.sf/de_DE/?ObjectID=5888750" TargetMode="External"/><Relationship Id="rId1" Type="http://schemas.openxmlformats.org/officeDocument/2006/relationships/hyperlink" Target="http://altstadt-weingalerie-shop.de/epages/4516c1e5-c9d1-4edd-9145-b62097371137.sf/de_DE/?ObjectID=17059138" TargetMode="External"/><Relationship Id="rId6" Type="http://schemas.openxmlformats.org/officeDocument/2006/relationships/hyperlink" Target="http://altstadt-weingalerie-shop.de/epages/4516c1e5-c9d1-4edd-9145-b62097371137.sf/de_DE/?ObjectID=7369046" TargetMode="External"/><Relationship Id="rId15" Type="http://schemas.openxmlformats.org/officeDocument/2006/relationships/hyperlink" Target="http://altstadt-weingalerie-shop.de/epages/4516c1e5-c9d1-4edd-9145-b62097371137.sf/de_DE/?ObjectPath=/Shops/4516c1e5-c9d1-4edd-9145-b62097371137/Products/30-950-03990-10" TargetMode="External"/><Relationship Id="rId23" Type="http://schemas.openxmlformats.org/officeDocument/2006/relationships/hyperlink" Target="http://altstadt-weingalerie-shop.de/Le-Clos-des-Cazaux-Cuvee-de-la-Tour-Sarrasine" TargetMode="External"/><Relationship Id="rId28" Type="http://schemas.openxmlformats.org/officeDocument/2006/relationships/hyperlink" Target="http://altstadt-weingalerie-shop.de/epages/4516c1e5-c9d1-4edd-9145-b62097371137.sf/de_DE/?ObjectPath=/Shops/4516c1e5-c9d1-4edd-9145-b62097371137/Products/30-460-02590-09" TargetMode="External"/><Relationship Id="rId36" Type="http://schemas.openxmlformats.org/officeDocument/2006/relationships/hyperlink" Target="http://altstadt-weingalerie-shop.de/epages/4516c1e5-c9d1-4edd-9145-b62097371137.sf/de_DE/?ObjectID=26333870" TargetMode="External"/><Relationship Id="rId49" Type="http://schemas.openxmlformats.org/officeDocument/2006/relationships/hyperlink" Target="http://altstadt-weingalerie-shop.de/Colombette-Sauvignon-Blanc" TargetMode="External"/><Relationship Id="rId57" Type="http://schemas.openxmlformats.org/officeDocument/2006/relationships/hyperlink" Target="http://altstadt-weingalerie-shop.de/Chateau-des-Estanilles-Inverso-Blanc-Faugeres" TargetMode="External"/><Relationship Id="rId10" Type="http://schemas.openxmlformats.org/officeDocument/2006/relationships/hyperlink" Target="http://altstadt-weingalerie-shop.de/epages/4516c1e5-c9d1-4edd-9145-b62097371137.sf/de_DE/?ObjectID=11818104" TargetMode="External"/><Relationship Id="rId31" Type="http://schemas.openxmlformats.org/officeDocument/2006/relationships/hyperlink" Target="http://altstadt-weingalerie-shop.de/Yves-Cuilleron-Les-vignes-d-a-Cote-Syrah-IGP-Collines-Rhodaniennes" TargetMode="External"/><Relationship Id="rId44" Type="http://schemas.openxmlformats.org/officeDocument/2006/relationships/hyperlink" Target="http://altstadt-weingalerie-shop.de/epages/4516c1e5-c9d1-4edd-9145-b62097371137.sf/de_DE/?ObjectPath=/Shops/4516c1e5-c9d1-4edd-9145-b62097371137/Products/30-100-01290-01" TargetMode="External"/><Relationship Id="rId52" Type="http://schemas.openxmlformats.org/officeDocument/2006/relationships/hyperlink" Target="http://altstadt-weingalerie-shop.de/Chateau-La-Negly-La-Brise-Marine-AOP-Languedoc-La-Clape" TargetMode="External"/><Relationship Id="rId60" Type="http://schemas.openxmlformats.org/officeDocument/2006/relationships/hyperlink" Target="http://altstadt-weingalerie-shop.de/Yves-Cuilleron-La-Petite-Cote-Condrieu" TargetMode="External"/><Relationship Id="rId65" Type="http://schemas.openxmlformats.org/officeDocument/2006/relationships/hyperlink" Target="http://altstadt-weingalerie-shop.de/The-Ned-Sauvignon-Blanc-Marlborough" TargetMode="External"/><Relationship Id="rId73" Type="http://schemas.openxmlformats.org/officeDocument/2006/relationships/hyperlink" Target="http://altstadt-weingalerie-shop.de/epages/4516c1e5-c9d1-4edd-9145-b62097371137.sf/de_DE/?ObjectID=15409145" TargetMode="External"/><Relationship Id="rId78" Type="http://schemas.openxmlformats.org/officeDocument/2006/relationships/hyperlink" Target="http://altstadt-weingalerie-shop.de/epages/4516c1e5-c9d1-4edd-9145-b62097371137.sf/de_DE/?ObjectID=6083939" TargetMode="External"/><Relationship Id="rId81" Type="http://schemas.openxmlformats.org/officeDocument/2006/relationships/hyperlink" Target="http://altstadt-weingalerie-shop.de/epages/4516c1e5-c9d1-4edd-9145-b62097371137.sf/de_DE/?ObjectID=10588325" TargetMode="External"/><Relationship Id="rId86" Type="http://schemas.openxmlformats.org/officeDocument/2006/relationships/hyperlink" Target="http://altstadt-weingalerie-shop.de/epages/4516c1e5-c9d1-4edd-9145-b62097371137.sf/de_DE/?ObjectPath=/Shops/4516c1e5-c9d1-4edd-9145-b62097371137/Products/30-100-03350-00" TargetMode="External"/><Relationship Id="rId94" Type="http://schemas.openxmlformats.org/officeDocument/2006/relationships/hyperlink" Target="http://altstadt-weingalerie-shop.de/epages/4516c1e5-c9d1-4edd-9145-b62097371137.sf/de_DE/?ObjectPath=/Shops/4516c1e5-c9d1-4edd-9145-b62097371137/Products/50-100-01970-00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altstadt-weingalerie-shop.de/epages/4516c1e5-c9d1-4edd-9145-b62097371137.sf/de_DE/?ObjectPath=/Shops/4516c1e5-c9d1-4edd-9145-b62097371137/Products/30-950-02350-10" TargetMode="External"/><Relationship Id="rId9" Type="http://schemas.openxmlformats.org/officeDocument/2006/relationships/hyperlink" Target="http://altstadt-weingalerie-shop.de/epages/4516c1e5-c9d1-4edd-9145-b62097371137.sf/de_DE/?ObjectID=8851131" TargetMode="External"/><Relationship Id="rId13" Type="http://schemas.openxmlformats.org/officeDocument/2006/relationships/hyperlink" Target="http://altstadt-weingalerie-shop.de/epages/4516c1e5-c9d1-4edd-9145-b62097371137.sf/de_DE/?ObjectID=21134130" TargetMode="External"/><Relationship Id="rId18" Type="http://schemas.openxmlformats.org/officeDocument/2006/relationships/hyperlink" Target="http://altstadt-weingalerie-shop.de/epages/4516c1e5-c9d1-4edd-9145-b62097371137.sf/de_DE/?ObjectID=2361142" TargetMode="External"/><Relationship Id="rId39" Type="http://schemas.openxmlformats.org/officeDocument/2006/relationships/hyperlink" Target="http://altstadt-weingalerie-shop.de/epages/4516c1e5-c9d1-4edd-9145-b62097371137.sf/de_DE/?ObjectID=21357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A9B62-2BA0-48BF-84BD-F2B4ADEC2A80}">
  <sheetPr codeName="Tabelle1">
    <pageSetUpPr fitToPage="1"/>
  </sheetPr>
  <dimension ref="B1:O216"/>
  <sheetViews>
    <sheetView showZeros="0" tabSelected="1" zoomScaleNormal="100" workbookViewId="0">
      <pane xSplit="13" ySplit="9" topLeftCell="N10" activePane="bottomRight" state="frozen"/>
      <selection pane="topRight" activeCell="O1" sqref="O1"/>
      <selection pane="bottomLeft" activeCell="A4" sqref="A4"/>
      <selection pane="bottomRight" activeCell="I103" sqref="I103"/>
    </sheetView>
  </sheetViews>
  <sheetFormatPr baseColWidth="10" defaultRowHeight="12.5" x14ac:dyDescent="0.25"/>
  <cols>
    <col min="1" max="1" width="1.77734375" customWidth="1"/>
    <col min="2" max="2" width="11.5546875" style="1"/>
    <col min="3" max="3" width="8.77734375" style="12" customWidth="1"/>
    <col min="4" max="4" width="48.6640625" style="1" customWidth="1"/>
    <col min="5" max="5" width="18.44140625" style="1" customWidth="1"/>
    <col min="6" max="8" width="11.5546875" style="1"/>
    <col min="9" max="9" width="8.6640625" style="2" customWidth="1"/>
    <col min="10" max="10" width="11.5546875" style="3"/>
    <col min="11" max="13" width="11.5546875" hidden="1" customWidth="1"/>
  </cols>
  <sheetData>
    <row r="1" spans="2:15" ht="36" customHeight="1" x14ac:dyDescent="0.4">
      <c r="D1" s="18" t="s">
        <v>128</v>
      </c>
      <c r="F1" s="79" t="s">
        <v>152</v>
      </c>
      <c r="G1" s="79"/>
      <c r="H1" s="79"/>
      <c r="I1" s="79"/>
      <c r="J1"/>
    </row>
    <row r="2" spans="2:15" ht="15.5" x14ac:dyDescent="0.35">
      <c r="B2" s="15" t="s">
        <v>52</v>
      </c>
      <c r="C2" s="77"/>
      <c r="D2" s="77"/>
      <c r="E2" s="77"/>
      <c r="F2" s="74" t="s">
        <v>151</v>
      </c>
      <c r="G2" s="74"/>
      <c r="H2" s="74"/>
      <c r="I2" s="74"/>
      <c r="J2"/>
    </row>
    <row r="3" spans="2:15" ht="15.5" x14ac:dyDescent="0.35">
      <c r="B3" s="15" t="s">
        <v>53</v>
      </c>
      <c r="C3" s="77"/>
      <c r="D3" s="77"/>
      <c r="E3" s="77"/>
      <c r="F3" s="15"/>
      <c r="G3" s="15"/>
    </row>
    <row r="4" spans="2:15" ht="15.5" x14ac:dyDescent="0.35">
      <c r="B4" s="15" t="s">
        <v>54</v>
      </c>
      <c r="C4" s="19"/>
      <c r="D4" s="16" t="s">
        <v>55</v>
      </c>
      <c r="E4" s="77"/>
      <c r="F4" s="77"/>
      <c r="G4" s="56"/>
    </row>
    <row r="5" spans="2:15" ht="15.5" x14ac:dyDescent="0.35">
      <c r="B5" s="15" t="s">
        <v>56</v>
      </c>
      <c r="C5" s="78"/>
      <c r="D5" s="78"/>
      <c r="E5" s="17"/>
      <c r="F5" s="21"/>
      <c r="G5" s="21"/>
      <c r="H5" s="22"/>
    </row>
    <row r="6" spans="2:15" ht="15.5" x14ac:dyDescent="0.35">
      <c r="B6" s="15" t="s">
        <v>57</v>
      </c>
      <c r="C6" s="78"/>
      <c r="D6" s="78"/>
      <c r="E6" s="17"/>
      <c r="J6" s="29"/>
    </row>
    <row r="7" spans="2:15" ht="16" thickBot="1" x14ac:dyDescent="0.4">
      <c r="B7" s="71" t="s">
        <v>149</v>
      </c>
      <c r="C7" s="71"/>
      <c r="D7" s="71"/>
      <c r="E7" s="71"/>
      <c r="F7" s="72"/>
      <c r="G7" s="2"/>
      <c r="H7" s="2"/>
      <c r="J7" s="29"/>
    </row>
    <row r="8" spans="2:15" ht="15.5" x14ac:dyDescent="0.35">
      <c r="B8" s="15" t="s">
        <v>52</v>
      </c>
      <c r="C8" s="78"/>
      <c r="D8" s="78"/>
      <c r="E8" s="78"/>
      <c r="F8" s="73" t="s">
        <v>150</v>
      </c>
      <c r="G8" s="69" t="s">
        <v>129</v>
      </c>
      <c r="H8" s="69" t="s">
        <v>147</v>
      </c>
      <c r="J8" s="29"/>
    </row>
    <row r="9" spans="2:15" ht="13.5" thickBot="1" x14ac:dyDescent="0.35">
      <c r="B9" s="76" t="s">
        <v>121</v>
      </c>
      <c r="C9" s="76"/>
      <c r="D9" s="76"/>
      <c r="E9" s="76"/>
      <c r="F9" s="70" t="s">
        <v>3</v>
      </c>
      <c r="G9" s="70" t="s">
        <v>3</v>
      </c>
      <c r="H9" s="70" t="s">
        <v>148</v>
      </c>
      <c r="I9" s="4" t="s">
        <v>4</v>
      </c>
      <c r="J9" s="32" t="s">
        <v>31</v>
      </c>
    </row>
    <row r="10" spans="2:15" ht="13" x14ac:dyDescent="0.3">
      <c r="D10" s="45" t="s">
        <v>7</v>
      </c>
      <c r="F10" s="22"/>
      <c r="G10" s="22"/>
      <c r="H10" s="22"/>
      <c r="J10" s="29"/>
    </row>
    <row r="11" spans="2:15" x14ac:dyDescent="0.25">
      <c r="B11" s="60"/>
      <c r="C11" s="12">
        <v>2019</v>
      </c>
      <c r="D11" s="46" t="s">
        <v>0</v>
      </c>
      <c r="E11" s="5"/>
      <c r="F11" s="23">
        <v>5.6</v>
      </c>
      <c r="G11" s="23"/>
      <c r="H11" s="24"/>
      <c r="I11" s="11"/>
      <c r="J11" s="29">
        <f t="shared" ref="J11:J12" si="0">IF(G11&gt;0,G11*I11,F11*I11)</f>
        <v>0</v>
      </c>
    </row>
    <row r="12" spans="2:15" x14ac:dyDescent="0.25">
      <c r="B12" s="60"/>
      <c r="C12" s="13">
        <v>2019</v>
      </c>
      <c r="D12" s="47" t="s">
        <v>1</v>
      </c>
      <c r="E12" s="7"/>
      <c r="F12" s="25">
        <v>7.9</v>
      </c>
      <c r="G12" s="25"/>
      <c r="H12" s="26"/>
      <c r="I12" s="11"/>
      <c r="J12" s="29">
        <f t="shared" si="0"/>
        <v>0</v>
      </c>
      <c r="L12" t="s">
        <v>5</v>
      </c>
    </row>
    <row r="13" spans="2:15" x14ac:dyDescent="0.25">
      <c r="B13" s="60"/>
      <c r="C13" s="12">
        <v>2019</v>
      </c>
      <c r="D13" s="46" t="s">
        <v>2</v>
      </c>
      <c r="E13" s="5"/>
      <c r="F13" s="23">
        <v>15.5</v>
      </c>
      <c r="G13" s="59">
        <v>14.6</v>
      </c>
      <c r="H13" s="24"/>
      <c r="I13" s="11"/>
      <c r="J13" s="29">
        <f t="shared" ref="J13" si="1">IF(G13&gt;0,G13*I13,F13*I13)</f>
        <v>0</v>
      </c>
      <c r="L13" t="s">
        <v>6</v>
      </c>
    </row>
    <row r="14" spans="2:15" x14ac:dyDescent="0.25">
      <c r="D14" s="10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2:15" ht="13" x14ac:dyDescent="0.3">
      <c r="D15" s="45" t="s">
        <v>11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2:15" x14ac:dyDescent="0.25">
      <c r="B16" s="43"/>
      <c r="C16" s="35">
        <v>2019</v>
      </c>
      <c r="D16" s="46" t="s">
        <v>8</v>
      </c>
      <c r="E16" s="36"/>
      <c r="F16" s="23">
        <v>6.5</v>
      </c>
      <c r="G16" s="23"/>
      <c r="H16" s="24"/>
      <c r="I16" s="11"/>
      <c r="J16" s="29">
        <f t="shared" ref="J16:J20" si="2">IF(G16&gt;0,G16*I16,F16*I16)</f>
        <v>0</v>
      </c>
    </row>
    <row r="17" spans="2:10" x14ac:dyDescent="0.25">
      <c r="B17" s="43"/>
      <c r="C17" s="37">
        <v>2019</v>
      </c>
      <c r="D17" s="47" t="s">
        <v>9</v>
      </c>
      <c r="E17" s="38"/>
      <c r="F17" s="25">
        <v>6.7</v>
      </c>
      <c r="G17" s="25"/>
      <c r="H17" s="26"/>
      <c r="I17" s="11"/>
      <c r="J17" s="29">
        <f t="shared" si="2"/>
        <v>0</v>
      </c>
    </row>
    <row r="18" spans="2:10" x14ac:dyDescent="0.25">
      <c r="B18" s="43"/>
      <c r="C18" s="35">
        <v>2019</v>
      </c>
      <c r="D18" s="46" t="s">
        <v>10</v>
      </c>
      <c r="E18" s="36"/>
      <c r="F18" s="23">
        <v>7.95</v>
      </c>
      <c r="G18" s="23"/>
      <c r="H18" s="24"/>
      <c r="I18" s="11"/>
      <c r="J18" s="29">
        <f t="shared" si="2"/>
        <v>0</v>
      </c>
    </row>
    <row r="19" spans="2:10" ht="13" x14ac:dyDescent="0.3">
      <c r="B19" s="43"/>
      <c r="C19" s="37">
        <v>2018</v>
      </c>
      <c r="D19" s="47" t="s">
        <v>12</v>
      </c>
      <c r="E19" s="38"/>
      <c r="F19" s="25">
        <v>9.9</v>
      </c>
      <c r="G19" s="75" t="s">
        <v>127</v>
      </c>
      <c r="H19" s="75"/>
      <c r="I19" s="75"/>
      <c r="J19" s="29"/>
    </row>
    <row r="20" spans="2:10" x14ac:dyDescent="0.25">
      <c r="B20" s="43"/>
      <c r="C20" s="35">
        <v>2019</v>
      </c>
      <c r="D20" s="48" t="s">
        <v>13</v>
      </c>
      <c r="E20" s="39"/>
      <c r="F20" s="23">
        <v>11.5</v>
      </c>
      <c r="G20" s="59">
        <v>10.9</v>
      </c>
      <c r="H20" s="24"/>
      <c r="I20" s="11"/>
      <c r="J20" s="29">
        <f t="shared" si="2"/>
        <v>0</v>
      </c>
    </row>
    <row r="21" spans="2:10" x14ac:dyDescent="0.25">
      <c r="B21" s="43"/>
      <c r="C21" s="37">
        <v>2017</v>
      </c>
      <c r="D21" s="47" t="s">
        <v>14</v>
      </c>
      <c r="E21" s="38"/>
      <c r="F21" s="25">
        <v>11.95</v>
      </c>
      <c r="G21" s="25"/>
      <c r="H21" s="26"/>
      <c r="I21" s="11"/>
      <c r="J21" s="29">
        <f t="shared" ref="J21:J30" si="3">IF(G21&gt;0,G21*I21,F21*I21)</f>
        <v>0</v>
      </c>
    </row>
    <row r="22" spans="2:10" x14ac:dyDescent="0.25">
      <c r="B22" s="43"/>
      <c r="C22" s="35">
        <v>2019</v>
      </c>
      <c r="D22" s="48" t="s">
        <v>15</v>
      </c>
      <c r="E22" s="39"/>
      <c r="F22" s="23">
        <v>12.5</v>
      </c>
      <c r="G22" s="59">
        <v>11.9</v>
      </c>
      <c r="H22" s="24"/>
      <c r="I22" s="11"/>
      <c r="J22" s="29">
        <f t="shared" si="3"/>
        <v>0</v>
      </c>
    </row>
    <row r="23" spans="2:10" x14ac:dyDescent="0.25">
      <c r="B23" s="43"/>
      <c r="C23" s="37">
        <v>2018</v>
      </c>
      <c r="D23" s="47" t="s">
        <v>16</v>
      </c>
      <c r="E23" s="38"/>
      <c r="F23" s="25">
        <v>12.9</v>
      </c>
      <c r="G23" s="59">
        <v>12.5</v>
      </c>
      <c r="H23" s="26"/>
      <c r="I23" s="11"/>
      <c r="J23" s="29">
        <f t="shared" si="3"/>
        <v>0</v>
      </c>
    </row>
    <row r="24" spans="2:10" x14ac:dyDescent="0.25">
      <c r="B24" s="43"/>
      <c r="C24" s="35">
        <v>2016</v>
      </c>
      <c r="D24" s="46" t="s">
        <v>76</v>
      </c>
      <c r="E24" s="36"/>
      <c r="F24" s="23">
        <v>13.5</v>
      </c>
      <c r="G24" s="59">
        <v>10</v>
      </c>
      <c r="H24" s="24"/>
      <c r="I24" s="11"/>
      <c r="J24" s="29">
        <f t="shared" si="3"/>
        <v>0</v>
      </c>
    </row>
    <row r="25" spans="2:10" x14ac:dyDescent="0.25">
      <c r="B25" s="43"/>
      <c r="C25" s="37">
        <v>2018</v>
      </c>
      <c r="D25" s="47" t="s">
        <v>17</v>
      </c>
      <c r="E25" s="38"/>
      <c r="F25" s="25">
        <v>14.9</v>
      </c>
      <c r="G25" s="25"/>
      <c r="H25" s="26"/>
      <c r="I25" s="11"/>
      <c r="J25" s="29">
        <f t="shared" si="3"/>
        <v>0</v>
      </c>
    </row>
    <row r="26" spans="2:10" x14ac:dyDescent="0.25">
      <c r="B26" s="43"/>
      <c r="C26" s="35">
        <v>2017</v>
      </c>
      <c r="D26" s="46" t="s">
        <v>18</v>
      </c>
      <c r="E26" s="36"/>
      <c r="F26" s="23">
        <v>15.9</v>
      </c>
      <c r="G26" s="23"/>
      <c r="H26" s="24"/>
      <c r="I26" s="11"/>
      <c r="J26" s="29">
        <f t="shared" si="3"/>
        <v>0</v>
      </c>
    </row>
    <row r="27" spans="2:10" ht="13" x14ac:dyDescent="0.3">
      <c r="B27" s="43"/>
      <c r="C27" s="37">
        <v>2017</v>
      </c>
      <c r="D27" s="47" t="s">
        <v>19</v>
      </c>
      <c r="E27" s="38"/>
      <c r="F27" s="25">
        <v>19.5</v>
      </c>
      <c r="G27" s="75" t="s">
        <v>127</v>
      </c>
      <c r="H27" s="75"/>
      <c r="I27" s="75"/>
      <c r="J27" s="29"/>
    </row>
    <row r="28" spans="2:10" x14ac:dyDescent="0.25">
      <c r="B28" s="43"/>
      <c r="C28" s="35">
        <v>2018</v>
      </c>
      <c r="D28" s="46" t="s">
        <v>20</v>
      </c>
      <c r="E28" s="36"/>
      <c r="F28" s="23">
        <v>29.9</v>
      </c>
      <c r="G28" s="23">
        <v>28</v>
      </c>
      <c r="H28" s="24"/>
      <c r="I28" s="11"/>
      <c r="J28" s="29">
        <f t="shared" si="3"/>
        <v>0</v>
      </c>
    </row>
    <row r="29" spans="2:10" x14ac:dyDescent="0.25">
      <c r="B29" s="43"/>
      <c r="C29" s="37">
        <v>2018</v>
      </c>
      <c r="D29" s="47" t="s">
        <v>21</v>
      </c>
      <c r="E29" s="38"/>
      <c r="F29" s="25">
        <v>38</v>
      </c>
      <c r="G29" s="25"/>
      <c r="H29" s="26"/>
      <c r="I29" s="11"/>
      <c r="J29" s="29">
        <f t="shared" si="3"/>
        <v>0</v>
      </c>
    </row>
    <row r="30" spans="2:10" x14ac:dyDescent="0.25">
      <c r="B30" s="43"/>
      <c r="C30" s="35">
        <v>2018</v>
      </c>
      <c r="D30" s="46" t="s">
        <v>22</v>
      </c>
      <c r="E30" s="36"/>
      <c r="F30" s="23">
        <v>48</v>
      </c>
      <c r="G30" s="23"/>
      <c r="H30" s="24"/>
      <c r="I30" s="11"/>
      <c r="J30" s="29">
        <f t="shared" si="3"/>
        <v>0</v>
      </c>
    </row>
    <row r="31" spans="2:10" x14ac:dyDescent="0.25">
      <c r="B31" s="43"/>
      <c r="C31" s="37">
        <v>2018</v>
      </c>
      <c r="D31" s="47" t="s">
        <v>23</v>
      </c>
      <c r="E31" s="38"/>
      <c r="F31" s="25">
        <v>68</v>
      </c>
      <c r="G31" s="25"/>
      <c r="H31" s="26"/>
      <c r="I31" s="11"/>
      <c r="J31" s="29">
        <f t="shared" ref="J31" si="4">IF(G31&gt;0,G31*I31,F31*I31)</f>
        <v>0</v>
      </c>
    </row>
    <row r="32" spans="2:10" x14ac:dyDescent="0.25">
      <c r="B32" s="43"/>
      <c r="C32" s="35"/>
      <c r="D32" s="10"/>
      <c r="E32" s="29"/>
      <c r="F32" s="29"/>
      <c r="G32" s="29"/>
      <c r="H32" s="29"/>
      <c r="I32" s="6"/>
      <c r="J32" s="29"/>
    </row>
    <row r="33" spans="2:10" ht="13" x14ac:dyDescent="0.3">
      <c r="B33" s="43"/>
      <c r="C33" s="35"/>
      <c r="D33" s="45" t="s">
        <v>24</v>
      </c>
      <c r="E33" s="29"/>
      <c r="F33" s="29"/>
      <c r="G33" s="29"/>
      <c r="H33" s="29"/>
      <c r="I33" s="6"/>
      <c r="J33" s="29"/>
    </row>
    <row r="34" spans="2:10" x14ac:dyDescent="0.25">
      <c r="B34" s="43"/>
      <c r="C34" s="35">
        <v>2018</v>
      </c>
      <c r="D34" s="48" t="s">
        <v>25</v>
      </c>
      <c r="E34" s="39"/>
      <c r="F34" s="23">
        <v>8.9</v>
      </c>
      <c r="G34" s="59">
        <v>8</v>
      </c>
      <c r="H34" s="24"/>
      <c r="I34" s="11"/>
      <c r="J34" s="29">
        <f t="shared" ref="J34:J41" si="5">IF(G34&gt;0,G34*I34,F34*I34)</f>
        <v>0</v>
      </c>
    </row>
    <row r="35" spans="2:10" x14ac:dyDescent="0.25">
      <c r="B35" s="43"/>
      <c r="C35" s="35">
        <v>2018</v>
      </c>
      <c r="D35" s="47" t="s">
        <v>26</v>
      </c>
      <c r="E35" s="39"/>
      <c r="F35" s="23">
        <v>9.5</v>
      </c>
      <c r="G35" s="59">
        <v>8.5</v>
      </c>
      <c r="H35" s="24"/>
      <c r="I35" s="11"/>
      <c r="J35" s="29">
        <f t="shared" si="5"/>
        <v>0</v>
      </c>
    </row>
    <row r="36" spans="2:10" x14ac:dyDescent="0.25">
      <c r="B36" s="43"/>
      <c r="C36" s="37">
        <v>2019</v>
      </c>
      <c r="D36" s="47" t="s">
        <v>26</v>
      </c>
      <c r="E36" s="38"/>
      <c r="F36" s="25">
        <v>9.5</v>
      </c>
      <c r="G36" s="25"/>
      <c r="H36" s="26"/>
      <c r="I36" s="11"/>
      <c r="J36" s="29">
        <f t="shared" si="5"/>
        <v>0</v>
      </c>
    </row>
    <row r="37" spans="2:10" x14ac:dyDescent="0.25">
      <c r="B37" s="43"/>
      <c r="C37" s="35">
        <v>2019</v>
      </c>
      <c r="D37" s="48" t="s">
        <v>27</v>
      </c>
      <c r="E37" s="39"/>
      <c r="F37" s="23">
        <v>12.95</v>
      </c>
      <c r="G37" s="59">
        <v>12.6</v>
      </c>
      <c r="H37" s="24"/>
      <c r="I37" s="11"/>
      <c r="J37" s="29">
        <f t="shared" si="5"/>
        <v>0</v>
      </c>
    </row>
    <row r="38" spans="2:10" x14ac:dyDescent="0.25">
      <c r="B38" s="43"/>
      <c r="C38" s="37">
        <v>2019</v>
      </c>
      <c r="D38" s="47" t="s">
        <v>28</v>
      </c>
      <c r="E38" s="38"/>
      <c r="F38" s="25">
        <v>12.95</v>
      </c>
      <c r="G38" s="59">
        <v>12.6</v>
      </c>
      <c r="H38" s="26"/>
      <c r="I38" s="11"/>
      <c r="J38" s="29">
        <f t="shared" si="5"/>
        <v>0</v>
      </c>
    </row>
    <row r="39" spans="2:10" x14ac:dyDescent="0.25">
      <c r="B39" s="43"/>
      <c r="C39" s="35">
        <v>2018</v>
      </c>
      <c r="D39" s="48" t="s">
        <v>29</v>
      </c>
      <c r="E39" s="39"/>
      <c r="F39" s="23">
        <v>15.8</v>
      </c>
      <c r="G39" s="23"/>
      <c r="H39" s="24"/>
      <c r="I39" s="11"/>
      <c r="J39" s="29">
        <f t="shared" si="5"/>
        <v>0</v>
      </c>
    </row>
    <row r="40" spans="2:10" x14ac:dyDescent="0.25">
      <c r="B40" s="43"/>
      <c r="C40" s="37">
        <v>2017</v>
      </c>
      <c r="D40" s="47" t="s">
        <v>30</v>
      </c>
      <c r="E40" s="38"/>
      <c r="F40" s="25">
        <v>18.899999999999999</v>
      </c>
      <c r="G40" s="25"/>
      <c r="H40" s="26"/>
      <c r="I40" s="11"/>
      <c r="J40" s="29">
        <f t="shared" si="5"/>
        <v>0</v>
      </c>
    </row>
    <row r="41" spans="2:10" x14ac:dyDescent="0.25">
      <c r="B41" s="43"/>
      <c r="C41" s="35">
        <v>2016</v>
      </c>
      <c r="D41" s="49" t="s">
        <v>51</v>
      </c>
      <c r="E41" s="36"/>
      <c r="F41" s="23">
        <v>15.9</v>
      </c>
      <c r="G41" s="23"/>
      <c r="H41" s="24"/>
      <c r="I41" s="11"/>
      <c r="J41" s="29">
        <f t="shared" si="5"/>
        <v>0</v>
      </c>
    </row>
    <row r="42" spans="2:10" x14ac:dyDescent="0.25">
      <c r="B42" s="22"/>
      <c r="C42" s="35"/>
      <c r="D42" s="46"/>
      <c r="E42" s="36"/>
      <c r="F42" s="29"/>
      <c r="G42" s="29"/>
      <c r="H42" s="29"/>
      <c r="I42" s="6"/>
      <c r="J42" s="29"/>
    </row>
    <row r="43" spans="2:10" x14ac:dyDescent="0.25">
      <c r="B43" s="22"/>
      <c r="C43" s="35"/>
      <c r="D43" s="10"/>
      <c r="E43" s="22"/>
      <c r="F43" s="23"/>
      <c r="G43" s="23"/>
      <c r="H43" s="23"/>
      <c r="I43" s="9"/>
      <c r="J43" s="29"/>
    </row>
    <row r="44" spans="2:10" ht="13" x14ac:dyDescent="0.3">
      <c r="B44" s="22"/>
      <c r="C44" s="41"/>
      <c r="D44" s="45" t="s">
        <v>72</v>
      </c>
      <c r="E44" s="42"/>
      <c r="F44" s="27"/>
      <c r="G44" s="27"/>
      <c r="H44" s="27"/>
      <c r="I44" s="6"/>
      <c r="J44" s="29"/>
    </row>
    <row r="45" spans="2:10" ht="13" x14ac:dyDescent="0.3">
      <c r="B45" s="22"/>
      <c r="C45" s="41"/>
      <c r="D45" s="51" t="s">
        <v>100</v>
      </c>
      <c r="E45" s="42"/>
      <c r="F45" s="27"/>
      <c r="G45" s="27"/>
      <c r="H45" s="27"/>
      <c r="I45" s="6"/>
      <c r="J45" s="29"/>
    </row>
    <row r="46" spans="2:10" x14ac:dyDescent="0.25">
      <c r="B46" s="22"/>
      <c r="C46" s="41" t="s">
        <v>141</v>
      </c>
      <c r="D46" s="64" t="s">
        <v>95</v>
      </c>
      <c r="E46" s="42"/>
      <c r="F46" s="27">
        <v>12.9</v>
      </c>
      <c r="G46" s="27"/>
      <c r="H46" s="28"/>
      <c r="I46" s="11"/>
      <c r="J46" s="29">
        <f t="shared" ref="J46:J51" si="6">IF(G46&gt;0,G46*I46,F46*I46)</f>
        <v>0</v>
      </c>
    </row>
    <row r="47" spans="2:10" x14ac:dyDescent="0.25">
      <c r="B47" s="22"/>
      <c r="C47" s="41" t="s">
        <v>141</v>
      </c>
      <c r="D47" s="67" t="s">
        <v>96</v>
      </c>
      <c r="E47" s="42"/>
      <c r="F47" s="27">
        <v>22.5</v>
      </c>
      <c r="G47" s="27"/>
      <c r="H47" s="28"/>
      <c r="I47" s="11"/>
      <c r="J47" s="29">
        <f t="shared" si="6"/>
        <v>0</v>
      </c>
    </row>
    <row r="48" spans="2:10" x14ac:dyDescent="0.25">
      <c r="B48" s="22"/>
      <c r="C48" s="41">
        <v>2016</v>
      </c>
      <c r="D48" s="67" t="s">
        <v>97</v>
      </c>
      <c r="E48" s="42"/>
      <c r="F48" s="27">
        <v>22.5</v>
      </c>
      <c r="G48" s="27"/>
      <c r="H48" s="28"/>
      <c r="I48" s="11"/>
      <c r="J48" s="29">
        <f t="shared" si="6"/>
        <v>0</v>
      </c>
    </row>
    <row r="49" spans="2:15" x14ac:dyDescent="0.25">
      <c r="B49" s="22"/>
      <c r="C49" s="41">
        <v>2015</v>
      </c>
      <c r="D49" s="67" t="s">
        <v>98</v>
      </c>
      <c r="E49" s="42"/>
      <c r="F49" s="27">
        <v>39</v>
      </c>
      <c r="G49" s="27"/>
      <c r="H49" s="28"/>
      <c r="I49" s="11"/>
      <c r="J49" s="29">
        <f t="shared" si="6"/>
        <v>0</v>
      </c>
    </row>
    <row r="50" spans="2:15" x14ac:dyDescent="0.25">
      <c r="B50" s="22"/>
      <c r="C50" s="41">
        <v>2015</v>
      </c>
      <c r="D50" s="67" t="s">
        <v>99</v>
      </c>
      <c r="E50" s="42"/>
      <c r="F50" s="27">
        <v>65</v>
      </c>
      <c r="G50" s="27"/>
      <c r="H50" s="28"/>
      <c r="I50" s="11"/>
      <c r="J50" s="29">
        <f t="shared" si="6"/>
        <v>0</v>
      </c>
    </row>
    <row r="51" spans="2:15" x14ac:dyDescent="0.25">
      <c r="B51" s="22"/>
      <c r="C51" s="41">
        <v>2015</v>
      </c>
      <c r="D51" s="67" t="s">
        <v>94</v>
      </c>
      <c r="E51" s="42"/>
      <c r="F51" s="27">
        <v>75</v>
      </c>
      <c r="G51" s="27"/>
      <c r="H51" s="28"/>
      <c r="I51" s="11"/>
      <c r="J51" s="29">
        <f t="shared" si="6"/>
        <v>0</v>
      </c>
    </row>
    <row r="52" spans="2:15" ht="13" x14ac:dyDescent="0.3">
      <c r="B52" s="22"/>
      <c r="C52" s="41"/>
      <c r="D52" s="51" t="s">
        <v>101</v>
      </c>
      <c r="E52" s="42"/>
      <c r="F52" s="27"/>
      <c r="G52" s="27"/>
      <c r="H52" s="27"/>
      <c r="I52" s="27"/>
      <c r="J52" s="27"/>
      <c r="K52" s="27"/>
      <c r="L52" s="27"/>
      <c r="M52" s="27"/>
      <c r="N52" s="27"/>
    </row>
    <row r="53" spans="2:15" x14ac:dyDescent="0.25">
      <c r="B53" s="22"/>
      <c r="C53" s="41" t="s">
        <v>142</v>
      </c>
      <c r="D53" s="52" t="s">
        <v>104</v>
      </c>
      <c r="E53" s="42"/>
      <c r="F53" s="27">
        <v>9.9499999999999993</v>
      </c>
      <c r="G53" s="27"/>
      <c r="H53" s="28"/>
      <c r="I53" s="11"/>
      <c r="J53" s="29">
        <f t="shared" ref="J53:J54" si="7">IF(G53&gt;0,G53*I53,F53*I53)</f>
        <v>0</v>
      </c>
    </row>
    <row r="54" spans="2:15" x14ac:dyDescent="0.25">
      <c r="B54" s="22"/>
      <c r="C54" s="41">
        <v>2015</v>
      </c>
      <c r="D54" s="52" t="s">
        <v>105</v>
      </c>
      <c r="E54" s="42"/>
      <c r="F54" s="27">
        <v>11.95</v>
      </c>
      <c r="G54" s="27"/>
      <c r="H54" s="28"/>
      <c r="I54" s="11"/>
      <c r="J54" s="29">
        <f t="shared" si="7"/>
        <v>0</v>
      </c>
    </row>
    <row r="55" spans="2:15" ht="13" x14ac:dyDescent="0.3">
      <c r="B55" s="22"/>
      <c r="C55" s="41"/>
      <c r="D55" s="51" t="s">
        <v>122</v>
      </c>
      <c r="E55" s="42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 x14ac:dyDescent="0.25">
      <c r="B56" s="22"/>
      <c r="C56" s="41">
        <v>2018</v>
      </c>
      <c r="D56" s="67" t="s">
        <v>123</v>
      </c>
      <c r="E56" s="42"/>
      <c r="F56" s="27">
        <v>24.5</v>
      </c>
      <c r="G56" s="27"/>
      <c r="H56" s="28"/>
      <c r="I56" s="11"/>
      <c r="J56" s="29">
        <f t="shared" ref="J56:J59" si="8">IF(G56&gt;0,G56*I56,F56*I56)</f>
        <v>0</v>
      </c>
    </row>
    <row r="57" spans="2:15" x14ac:dyDescent="0.25">
      <c r="B57" s="22"/>
      <c r="C57" s="41">
        <v>2018</v>
      </c>
      <c r="D57" s="67" t="s">
        <v>124</v>
      </c>
      <c r="E57" s="42"/>
      <c r="F57" s="27">
        <v>24.5</v>
      </c>
      <c r="G57" s="27"/>
      <c r="H57" s="28"/>
      <c r="I57" s="11"/>
      <c r="J57" s="29">
        <f t="shared" si="8"/>
        <v>0</v>
      </c>
    </row>
    <row r="58" spans="2:15" x14ac:dyDescent="0.25">
      <c r="B58" s="22"/>
      <c r="C58" s="41">
        <v>2017</v>
      </c>
      <c r="D58" s="67" t="s">
        <v>126</v>
      </c>
      <c r="E58" s="42"/>
      <c r="F58" s="27">
        <v>33.5</v>
      </c>
      <c r="G58" s="27"/>
      <c r="H58" s="28"/>
      <c r="I58" s="11"/>
      <c r="J58" s="29">
        <f t="shared" si="8"/>
        <v>0</v>
      </c>
    </row>
    <row r="59" spans="2:15" x14ac:dyDescent="0.25">
      <c r="B59" s="22"/>
      <c r="C59" s="41">
        <v>2017</v>
      </c>
      <c r="D59" s="67" t="s">
        <v>125</v>
      </c>
      <c r="E59" s="42"/>
      <c r="F59" s="27">
        <v>33.5</v>
      </c>
      <c r="G59" s="27"/>
      <c r="H59" s="28"/>
      <c r="I59" s="11"/>
      <c r="J59" s="29">
        <f t="shared" si="8"/>
        <v>0</v>
      </c>
    </row>
    <row r="60" spans="2:15" ht="13" x14ac:dyDescent="0.3">
      <c r="B60" s="22"/>
      <c r="D60" s="58" t="s">
        <v>131</v>
      </c>
      <c r="E60" s="42"/>
      <c r="F60" s="27"/>
      <c r="G60" s="27"/>
      <c r="H60" s="27"/>
      <c r="I60" s="27"/>
      <c r="J60" s="27"/>
      <c r="K60" s="27"/>
      <c r="L60" s="27"/>
      <c r="M60" s="27"/>
      <c r="N60" s="27"/>
    </row>
    <row r="61" spans="2:15" x14ac:dyDescent="0.25">
      <c r="B61" s="22"/>
      <c r="C61" s="12">
        <v>2015</v>
      </c>
      <c r="D61" s="67" t="s">
        <v>132</v>
      </c>
      <c r="E61" s="42"/>
      <c r="F61" s="27">
        <v>16.899999999999999</v>
      </c>
      <c r="G61" s="27"/>
      <c r="H61" s="28"/>
      <c r="I61" s="11"/>
      <c r="J61" s="29">
        <f t="shared" ref="J61:J63" si="9">IF(G61&gt;0,G61*I61,F61*I61)</f>
        <v>0</v>
      </c>
    </row>
    <row r="62" spans="2:15" x14ac:dyDescent="0.25">
      <c r="B62" s="22"/>
      <c r="C62" s="12">
        <v>2015</v>
      </c>
      <c r="D62" s="67" t="s">
        <v>133</v>
      </c>
      <c r="E62" s="42"/>
      <c r="F62" s="27">
        <v>29.95</v>
      </c>
      <c r="G62" s="27"/>
      <c r="H62" s="28"/>
      <c r="I62" s="11"/>
      <c r="J62" s="29">
        <f t="shared" si="9"/>
        <v>0</v>
      </c>
    </row>
    <row r="63" spans="2:15" x14ac:dyDescent="0.25">
      <c r="B63" s="22"/>
      <c r="C63" s="12">
        <v>2014</v>
      </c>
      <c r="D63" s="67" t="s">
        <v>134</v>
      </c>
      <c r="E63" s="42"/>
      <c r="F63" s="27">
        <v>65</v>
      </c>
      <c r="G63" s="27"/>
      <c r="H63" s="28"/>
      <c r="I63" s="11"/>
      <c r="J63" s="29">
        <f t="shared" si="9"/>
        <v>0</v>
      </c>
    </row>
    <row r="64" spans="2:15" ht="13" x14ac:dyDescent="0.3">
      <c r="B64" s="22"/>
      <c r="C64" s="41"/>
      <c r="D64" s="51" t="s">
        <v>114</v>
      </c>
      <c r="E64" s="42"/>
      <c r="F64" s="27"/>
      <c r="G64" s="27"/>
      <c r="H64" s="27"/>
      <c r="I64" s="27"/>
      <c r="J64" s="27"/>
      <c r="K64" s="27"/>
      <c r="L64" s="27"/>
      <c r="M64" s="27"/>
      <c r="N64" s="27"/>
    </row>
    <row r="65" spans="2:14" x14ac:dyDescent="0.25">
      <c r="B65" s="22"/>
      <c r="C65" s="41">
        <v>2018</v>
      </c>
      <c r="D65" s="64" t="s">
        <v>130</v>
      </c>
      <c r="E65" s="42"/>
      <c r="F65" s="27">
        <v>7.95</v>
      </c>
      <c r="G65" s="27"/>
      <c r="H65" s="68">
        <v>7.5</v>
      </c>
      <c r="I65" s="11"/>
      <c r="J65" s="29">
        <f>IF(I65&gt;=12,I65*H65,I65*F65)</f>
        <v>0</v>
      </c>
    </row>
    <row r="66" spans="2:14" x14ac:dyDescent="0.25">
      <c r="B66" s="22"/>
      <c r="C66" s="41">
        <v>2017</v>
      </c>
      <c r="D66" s="67" t="s">
        <v>119</v>
      </c>
      <c r="E66" s="42"/>
      <c r="F66" s="27">
        <v>29.95</v>
      </c>
      <c r="G66" s="27"/>
      <c r="H66" s="28"/>
      <c r="I66" s="11"/>
      <c r="J66" s="29">
        <f t="shared" ref="J66:J67" si="10">IF(G66&gt;0,G66*I66,F66*I66)</f>
        <v>0</v>
      </c>
    </row>
    <row r="67" spans="2:14" x14ac:dyDescent="0.25">
      <c r="B67" s="22"/>
      <c r="C67" s="41">
        <v>2015</v>
      </c>
      <c r="D67" s="67" t="s">
        <v>120</v>
      </c>
      <c r="E67" s="42"/>
      <c r="F67" s="27">
        <v>29.95</v>
      </c>
      <c r="G67" s="27"/>
      <c r="H67" s="28"/>
      <c r="I67" s="11"/>
      <c r="J67" s="29">
        <f t="shared" si="10"/>
        <v>0</v>
      </c>
    </row>
    <row r="68" spans="2:14" ht="13" x14ac:dyDescent="0.3">
      <c r="B68" s="22"/>
      <c r="C68" s="41"/>
      <c r="D68" s="62" t="s">
        <v>138</v>
      </c>
      <c r="E68" s="42"/>
      <c r="F68" s="27"/>
      <c r="G68" s="27"/>
      <c r="H68" s="61"/>
      <c r="I68" s="20"/>
      <c r="J68" s="29"/>
    </row>
    <row r="69" spans="2:14" x14ac:dyDescent="0.25">
      <c r="B69" s="22"/>
      <c r="C69" s="41"/>
      <c r="D69" s="67" t="s">
        <v>139</v>
      </c>
      <c r="E69" s="42"/>
      <c r="F69" s="27">
        <v>13.95</v>
      </c>
      <c r="G69" s="59">
        <v>13.5</v>
      </c>
      <c r="H69" s="68">
        <v>13</v>
      </c>
      <c r="I69" s="11"/>
      <c r="J69" s="29">
        <f>IF(I69&gt;=12,I69*H69,I69*G69)</f>
        <v>0</v>
      </c>
    </row>
    <row r="70" spans="2:14" x14ac:dyDescent="0.25">
      <c r="B70" s="22"/>
      <c r="C70" s="41"/>
      <c r="D70" s="67" t="s">
        <v>140</v>
      </c>
      <c r="E70" s="42"/>
      <c r="F70" s="27">
        <v>19.95</v>
      </c>
      <c r="G70" s="59">
        <v>19.5</v>
      </c>
      <c r="H70" s="68">
        <v>18.5</v>
      </c>
      <c r="I70" s="11"/>
      <c r="J70" s="29">
        <f>IF(I70&gt;=12,I70*H70,I70*G70)</f>
        <v>0</v>
      </c>
    </row>
    <row r="71" spans="2:14" x14ac:dyDescent="0.25">
      <c r="B71" s="22"/>
      <c r="C71" s="41"/>
      <c r="D71" s="52"/>
      <c r="E71" s="42"/>
      <c r="F71" s="27"/>
      <c r="G71" s="27"/>
      <c r="H71" s="61"/>
      <c r="I71" s="61"/>
      <c r="J71" s="61"/>
      <c r="K71" s="61"/>
      <c r="L71" s="61"/>
      <c r="M71" s="61"/>
      <c r="N71" s="61"/>
    </row>
    <row r="72" spans="2:14" x14ac:dyDescent="0.25">
      <c r="B72" s="22"/>
      <c r="C72" s="41"/>
      <c r="D72" s="52"/>
      <c r="E72" s="42"/>
      <c r="F72" s="29"/>
      <c r="G72" s="29"/>
      <c r="H72" s="29"/>
      <c r="I72" s="6"/>
      <c r="J72" s="29"/>
    </row>
    <row r="73" spans="2:14" ht="13" x14ac:dyDescent="0.3">
      <c r="B73" s="22"/>
      <c r="C73" s="41"/>
      <c r="D73" s="45" t="s">
        <v>81</v>
      </c>
      <c r="E73" s="43"/>
      <c r="F73" s="30"/>
      <c r="G73" s="30"/>
      <c r="H73" s="30"/>
      <c r="I73" s="9"/>
      <c r="J73" s="29"/>
    </row>
    <row r="74" spans="2:14" x14ac:dyDescent="0.25">
      <c r="B74" s="22"/>
      <c r="C74" s="41">
        <v>2017</v>
      </c>
      <c r="D74" s="49" t="s">
        <v>80</v>
      </c>
      <c r="E74" s="41" t="s">
        <v>82</v>
      </c>
      <c r="F74" s="27">
        <v>9.5</v>
      </c>
      <c r="G74" s="27"/>
      <c r="H74" s="28"/>
      <c r="I74" s="11"/>
      <c r="J74" s="29">
        <f t="shared" ref="J74" si="11">IF(G74&gt;0,G74*I74,F74*I74)</f>
        <v>0</v>
      </c>
    </row>
    <row r="75" spans="2:14" x14ac:dyDescent="0.25">
      <c r="B75" s="22"/>
      <c r="C75" s="41"/>
      <c r="D75" s="49"/>
      <c r="E75" s="41"/>
      <c r="F75" s="30"/>
      <c r="G75" s="30"/>
      <c r="H75" s="30"/>
      <c r="I75" s="9"/>
      <c r="J75" s="29"/>
    </row>
    <row r="76" spans="2:14" ht="13" x14ac:dyDescent="0.3">
      <c r="B76" s="22"/>
      <c r="C76" s="41"/>
      <c r="D76" s="45" t="s">
        <v>58</v>
      </c>
      <c r="E76" s="43"/>
      <c r="F76" s="30"/>
      <c r="G76" s="30"/>
      <c r="H76" s="30"/>
      <c r="I76" s="9"/>
      <c r="J76" s="29"/>
    </row>
    <row r="77" spans="2:14" ht="13" x14ac:dyDescent="0.3">
      <c r="B77" s="22"/>
      <c r="C77" s="41"/>
      <c r="D77" s="51" t="s">
        <v>135</v>
      </c>
      <c r="E77" s="41"/>
      <c r="F77" s="30"/>
      <c r="G77" s="30"/>
      <c r="H77" s="30"/>
      <c r="I77" s="9"/>
      <c r="J77" s="29"/>
    </row>
    <row r="78" spans="2:14" x14ac:dyDescent="0.25">
      <c r="B78" s="22"/>
      <c r="C78" s="41">
        <v>2015</v>
      </c>
      <c r="D78" s="66" t="s">
        <v>136</v>
      </c>
      <c r="E78" s="41"/>
      <c r="F78" s="27">
        <v>39</v>
      </c>
      <c r="G78" s="27"/>
      <c r="H78" s="28"/>
      <c r="I78" s="11"/>
      <c r="J78" s="29">
        <f t="shared" ref="J78:J79" si="12">IF(G78&gt;0,G78*I78,F78*I78)</f>
        <v>0</v>
      </c>
    </row>
    <row r="79" spans="2:14" x14ac:dyDescent="0.25">
      <c r="B79" s="22"/>
      <c r="C79" s="41">
        <v>2011</v>
      </c>
      <c r="D79" s="66" t="s">
        <v>137</v>
      </c>
      <c r="E79" s="41"/>
      <c r="F79" s="27">
        <v>69</v>
      </c>
      <c r="G79" s="27"/>
      <c r="H79" s="28"/>
      <c r="I79" s="11"/>
      <c r="J79" s="29">
        <f t="shared" si="12"/>
        <v>0</v>
      </c>
    </row>
    <row r="80" spans="2:14" ht="13" x14ac:dyDescent="0.3">
      <c r="B80" s="22"/>
      <c r="C80" s="41"/>
      <c r="D80" s="51" t="s">
        <v>106</v>
      </c>
      <c r="E80" s="43"/>
      <c r="F80" s="30"/>
      <c r="G80" s="30"/>
      <c r="H80" s="30"/>
      <c r="I80" s="9"/>
      <c r="J80" s="29"/>
    </row>
    <row r="81" spans="2:10" ht="13" x14ac:dyDescent="0.3">
      <c r="B81" s="22"/>
      <c r="C81" s="41">
        <v>2016</v>
      </c>
      <c r="D81" s="60" t="s">
        <v>69</v>
      </c>
      <c r="E81" s="43"/>
      <c r="F81" s="27">
        <v>10.5</v>
      </c>
      <c r="G81" s="75" t="s">
        <v>127</v>
      </c>
      <c r="H81" s="75"/>
      <c r="I81" s="75"/>
      <c r="J81" s="29"/>
    </row>
    <row r="82" spans="2:10" x14ac:dyDescent="0.25">
      <c r="B82" s="22"/>
      <c r="C82" s="41">
        <v>2017</v>
      </c>
      <c r="D82" s="64" t="s">
        <v>70</v>
      </c>
      <c r="E82" s="43"/>
      <c r="F82" s="27">
        <v>15.5</v>
      </c>
      <c r="G82" s="27"/>
      <c r="H82" s="28"/>
      <c r="I82" s="11"/>
      <c r="J82" s="29"/>
    </row>
    <row r="83" spans="2:10" x14ac:dyDescent="0.25">
      <c r="B83" s="22"/>
      <c r="C83" s="41">
        <v>2016</v>
      </c>
      <c r="D83" s="49" t="s">
        <v>71</v>
      </c>
      <c r="E83" s="43"/>
      <c r="F83" s="27">
        <v>79</v>
      </c>
      <c r="G83" s="27"/>
      <c r="H83" s="28"/>
      <c r="I83" s="11"/>
      <c r="J83" s="29"/>
    </row>
    <row r="84" spans="2:10" ht="13" x14ac:dyDescent="0.3">
      <c r="B84" s="22"/>
      <c r="C84" s="41"/>
      <c r="D84" s="51" t="s">
        <v>109</v>
      </c>
      <c r="E84" s="43"/>
      <c r="F84" s="29"/>
      <c r="G84" s="29"/>
      <c r="H84" s="29"/>
      <c r="I84" s="6"/>
      <c r="J84" s="29"/>
    </row>
    <row r="85" spans="2:10" x14ac:dyDescent="0.25">
      <c r="B85" s="22"/>
      <c r="C85" s="41">
        <v>2018</v>
      </c>
      <c r="D85" s="64" t="s">
        <v>67</v>
      </c>
      <c r="E85" s="43"/>
      <c r="F85" s="27">
        <v>20.95</v>
      </c>
      <c r="G85" s="59">
        <v>19.95</v>
      </c>
      <c r="H85" s="28"/>
      <c r="I85" s="11"/>
      <c r="J85" s="29"/>
    </row>
    <row r="86" spans="2:10" x14ac:dyDescent="0.25">
      <c r="B86" s="22"/>
      <c r="C86" s="41">
        <v>2017</v>
      </c>
      <c r="D86" s="64" t="s">
        <v>68</v>
      </c>
      <c r="E86" s="43"/>
      <c r="F86" s="27">
        <v>25.9</v>
      </c>
      <c r="G86" s="59">
        <v>24.9</v>
      </c>
      <c r="H86" s="28"/>
      <c r="I86" s="11"/>
      <c r="J86" s="29"/>
    </row>
    <row r="87" spans="2:10" ht="13" x14ac:dyDescent="0.3">
      <c r="B87" s="22"/>
      <c r="C87" s="41"/>
      <c r="D87" s="50" t="s">
        <v>110</v>
      </c>
      <c r="E87" s="43"/>
      <c r="F87" s="29"/>
      <c r="G87" s="29"/>
      <c r="H87" s="29"/>
      <c r="I87" s="6"/>
      <c r="J87" s="29"/>
    </row>
    <row r="88" spans="2:10" x14ac:dyDescent="0.25">
      <c r="B88" s="22"/>
      <c r="C88" s="41">
        <v>2018</v>
      </c>
      <c r="D88" s="64" t="s">
        <v>64</v>
      </c>
      <c r="E88" s="43"/>
      <c r="F88" s="27">
        <v>9.9499999999999993</v>
      </c>
      <c r="G88" s="27"/>
      <c r="H88" s="28"/>
      <c r="I88" s="11"/>
      <c r="J88" s="29"/>
    </row>
    <row r="89" spans="2:10" x14ac:dyDescent="0.25">
      <c r="B89" s="22"/>
      <c r="C89" s="41">
        <v>2017</v>
      </c>
      <c r="D89" s="64" t="s">
        <v>65</v>
      </c>
      <c r="E89" s="43"/>
      <c r="F89" s="27">
        <v>24.8</v>
      </c>
      <c r="G89" s="27"/>
      <c r="H89" s="28"/>
      <c r="I89" s="11"/>
      <c r="J89" s="29"/>
    </row>
    <row r="90" spans="2:10" ht="13" x14ac:dyDescent="0.3">
      <c r="B90" s="22"/>
      <c r="C90" s="41">
        <v>2017</v>
      </c>
      <c r="D90" s="64" t="s">
        <v>66</v>
      </c>
      <c r="E90" s="43"/>
      <c r="F90" s="27">
        <v>49.9</v>
      </c>
      <c r="G90" s="75" t="s">
        <v>127</v>
      </c>
      <c r="H90" s="75"/>
      <c r="I90" s="75"/>
      <c r="J90" s="29"/>
    </row>
    <row r="91" spans="2:10" ht="13" x14ac:dyDescent="0.3">
      <c r="B91" s="22"/>
      <c r="C91" s="41"/>
      <c r="D91" s="53" t="s">
        <v>107</v>
      </c>
      <c r="E91" s="43"/>
      <c r="F91" s="29"/>
      <c r="G91" s="29"/>
      <c r="H91" s="29"/>
      <c r="I91" s="6"/>
      <c r="J91" s="29"/>
    </row>
    <row r="92" spans="2:10" x14ac:dyDescent="0.25">
      <c r="B92" s="22"/>
      <c r="C92" s="41">
        <v>2016</v>
      </c>
      <c r="D92" s="49" t="s">
        <v>59</v>
      </c>
      <c r="E92" s="43"/>
      <c r="F92" s="27">
        <v>10.5</v>
      </c>
      <c r="G92" s="27"/>
      <c r="H92" s="68">
        <v>9.5</v>
      </c>
      <c r="I92" s="11"/>
      <c r="J92" s="29"/>
    </row>
    <row r="93" spans="2:10" x14ac:dyDescent="0.25">
      <c r="B93" s="22"/>
      <c r="C93" s="41">
        <v>2016</v>
      </c>
      <c r="D93" s="49" t="s">
        <v>60</v>
      </c>
      <c r="E93" s="43"/>
      <c r="F93" s="27">
        <v>22.5</v>
      </c>
      <c r="G93" s="27"/>
      <c r="H93" s="28"/>
      <c r="I93" s="11"/>
      <c r="J93" s="29">
        <f t="shared" ref="J93" si="13">IF(G93&gt;0,G93*I93,F93*I93)</f>
        <v>0</v>
      </c>
    </row>
    <row r="94" spans="2:10" ht="13" x14ac:dyDescent="0.3">
      <c r="B94" s="22"/>
      <c r="C94" s="41"/>
      <c r="D94" s="53" t="s">
        <v>108</v>
      </c>
      <c r="E94" s="43"/>
      <c r="F94" s="29"/>
      <c r="G94" s="29"/>
      <c r="H94" s="29"/>
      <c r="I94" s="6"/>
      <c r="J94" s="29"/>
    </row>
    <row r="95" spans="2:10" x14ac:dyDescent="0.25">
      <c r="B95" s="22"/>
      <c r="C95" s="41">
        <v>2015</v>
      </c>
      <c r="D95" s="49" t="s">
        <v>61</v>
      </c>
      <c r="E95" s="43"/>
      <c r="F95" s="27">
        <v>17.8</v>
      </c>
      <c r="G95" s="59">
        <v>16.899999999999999</v>
      </c>
      <c r="H95" s="28"/>
      <c r="I95" s="11"/>
      <c r="J95" s="29">
        <f t="shared" ref="J95:J98" si="14">IF(G95&gt;0,G95*I95,F95*I95)</f>
        <v>0</v>
      </c>
    </row>
    <row r="96" spans="2:10" x14ac:dyDescent="0.25">
      <c r="B96" s="22"/>
      <c r="C96" s="41">
        <v>2016</v>
      </c>
      <c r="D96" s="49" t="s">
        <v>62</v>
      </c>
      <c r="E96" s="43"/>
      <c r="F96" s="27">
        <v>27.3</v>
      </c>
      <c r="G96" s="59">
        <v>25.9</v>
      </c>
      <c r="H96" s="28"/>
      <c r="I96" s="11"/>
      <c r="J96" s="29">
        <f t="shared" si="14"/>
        <v>0</v>
      </c>
    </row>
    <row r="97" spans="2:10" x14ac:dyDescent="0.25">
      <c r="B97" s="22"/>
      <c r="C97" s="41">
        <v>2017</v>
      </c>
      <c r="D97" s="49" t="s">
        <v>62</v>
      </c>
      <c r="E97" s="43"/>
      <c r="F97" s="27">
        <v>27.3</v>
      </c>
      <c r="G97" s="59">
        <v>25.9</v>
      </c>
      <c r="H97" s="28"/>
      <c r="I97" s="11"/>
      <c r="J97" s="29">
        <f t="shared" si="14"/>
        <v>0</v>
      </c>
    </row>
    <row r="98" spans="2:10" x14ac:dyDescent="0.25">
      <c r="B98" s="22"/>
      <c r="C98" s="41">
        <v>2016</v>
      </c>
      <c r="D98" s="49" t="s">
        <v>63</v>
      </c>
      <c r="E98" s="43"/>
      <c r="F98" s="27">
        <v>29.9</v>
      </c>
      <c r="G98" s="59">
        <v>27.9</v>
      </c>
      <c r="H98" s="28"/>
      <c r="I98" s="11"/>
      <c r="J98" s="29">
        <f t="shared" si="14"/>
        <v>0</v>
      </c>
    </row>
    <row r="99" spans="2:10" ht="13" x14ac:dyDescent="0.3">
      <c r="B99" s="22"/>
      <c r="C99" s="41"/>
      <c r="D99" s="53" t="s">
        <v>113</v>
      </c>
      <c r="E99" s="43"/>
      <c r="F99" s="29"/>
      <c r="G99" s="29"/>
      <c r="H99" s="29"/>
      <c r="I99" s="6"/>
      <c r="J99" s="29"/>
    </row>
    <row r="100" spans="2:10" x14ac:dyDescent="0.25">
      <c r="B100" s="22"/>
      <c r="C100" s="41">
        <v>2018</v>
      </c>
      <c r="D100" s="49" t="s">
        <v>87</v>
      </c>
      <c r="E100" s="43"/>
      <c r="F100" s="27">
        <v>6.95</v>
      </c>
      <c r="G100" s="27"/>
      <c r="H100" s="28"/>
      <c r="I100" s="11"/>
      <c r="J100" s="29">
        <f t="shared" ref="J100:J103" si="15">IF(G100&gt;0,G100*I100,F100*I100)</f>
        <v>0</v>
      </c>
    </row>
    <row r="101" spans="2:10" x14ac:dyDescent="0.25">
      <c r="B101" s="22"/>
      <c r="C101" s="41">
        <v>2018</v>
      </c>
      <c r="D101" s="49" t="s">
        <v>88</v>
      </c>
      <c r="E101" s="43"/>
      <c r="F101" s="27">
        <v>6.95</v>
      </c>
      <c r="G101" s="27"/>
      <c r="H101" s="28"/>
      <c r="I101" s="11"/>
      <c r="J101" s="29">
        <f t="shared" si="15"/>
        <v>0</v>
      </c>
    </row>
    <row r="102" spans="2:10" x14ac:dyDescent="0.25">
      <c r="B102" s="22"/>
      <c r="C102" s="41">
        <v>2016</v>
      </c>
      <c r="D102" s="49" t="s">
        <v>102</v>
      </c>
      <c r="E102" s="43"/>
      <c r="F102" s="27">
        <v>9.9</v>
      </c>
      <c r="G102" s="27"/>
      <c r="H102" s="28"/>
      <c r="I102" s="11"/>
      <c r="J102" s="29">
        <f t="shared" si="15"/>
        <v>0</v>
      </c>
    </row>
    <row r="103" spans="2:10" x14ac:dyDescent="0.25">
      <c r="B103" s="22"/>
      <c r="C103" s="41">
        <v>2014</v>
      </c>
      <c r="D103" s="49" t="s">
        <v>103</v>
      </c>
      <c r="E103" s="43"/>
      <c r="F103" s="27">
        <v>21.9</v>
      </c>
      <c r="G103" s="27"/>
      <c r="H103" s="28"/>
      <c r="I103" s="11"/>
      <c r="J103" s="29">
        <f t="shared" si="15"/>
        <v>0</v>
      </c>
    </row>
    <row r="104" spans="2:10" ht="13" x14ac:dyDescent="0.3">
      <c r="B104" s="22"/>
      <c r="C104" s="35"/>
      <c r="D104" s="53" t="s">
        <v>111</v>
      </c>
      <c r="E104" s="29"/>
      <c r="F104" s="29"/>
      <c r="G104" s="29"/>
      <c r="H104" s="29"/>
      <c r="I104" s="6"/>
      <c r="J104" s="29"/>
    </row>
    <row r="105" spans="2:10" x14ac:dyDescent="0.25">
      <c r="B105" s="22"/>
      <c r="C105" s="41">
        <v>2018</v>
      </c>
      <c r="D105" s="49" t="s">
        <v>89</v>
      </c>
      <c r="E105" s="43"/>
      <c r="F105" s="27">
        <v>7.9</v>
      </c>
      <c r="G105" s="27"/>
      <c r="H105" s="28"/>
      <c r="I105" s="11"/>
      <c r="J105" s="29">
        <f t="shared" ref="J105:J106" si="16">IF(G105&gt;0,G105*I105,F105*I105)</f>
        <v>0</v>
      </c>
    </row>
    <row r="106" spans="2:10" x14ac:dyDescent="0.25">
      <c r="B106" s="22"/>
      <c r="C106" s="41">
        <v>2017</v>
      </c>
      <c r="D106" s="49" t="s">
        <v>73</v>
      </c>
      <c r="E106" s="43"/>
      <c r="F106" s="27">
        <v>19.95</v>
      </c>
      <c r="G106" s="27"/>
      <c r="H106" s="28"/>
      <c r="I106" s="11"/>
      <c r="J106" s="29">
        <f t="shared" si="16"/>
        <v>0</v>
      </c>
    </row>
    <row r="107" spans="2:10" ht="13" x14ac:dyDescent="0.3">
      <c r="B107" s="22"/>
      <c r="C107" s="41"/>
      <c r="D107" s="53" t="s">
        <v>112</v>
      </c>
      <c r="E107" s="29">
        <f t="shared" ref="E107" si="17">IF(D107="0,75 L",C107*B107,IF(D107="0,1 L",C107*#REF!,IF(D107="0,2 L",C107*#REF!,IF(D107="0,35 L",C107*A107,))))</f>
        <v>0</v>
      </c>
      <c r="F107" s="29">
        <f t="shared" ref="F107" si="18">IF(E107="0,75 L",D107*C107,IF(E107="0,1 L",D107*#REF!,IF(E107="0,2 L",D107*A107,IF(E107="0,35 L",D107*B107,))))</f>
        <v>0</v>
      </c>
      <c r="G107" s="29"/>
      <c r="H107" s="29"/>
      <c r="I107" s="6"/>
      <c r="J107" s="29"/>
    </row>
    <row r="108" spans="2:10" x14ac:dyDescent="0.25">
      <c r="B108" s="22"/>
      <c r="C108" s="41">
        <v>2013</v>
      </c>
      <c r="D108" s="49" t="s">
        <v>74</v>
      </c>
      <c r="E108" s="43"/>
      <c r="F108" s="27">
        <v>10.5</v>
      </c>
      <c r="G108" s="27"/>
      <c r="H108" s="28"/>
      <c r="I108" s="11"/>
      <c r="J108" s="29">
        <f t="shared" ref="J108:J109" si="19">IF(G108&gt;0,G108*I108,F108*I108)</f>
        <v>0</v>
      </c>
    </row>
    <row r="109" spans="2:10" x14ac:dyDescent="0.25">
      <c r="B109" s="22"/>
      <c r="C109" s="41">
        <v>2015</v>
      </c>
      <c r="D109" s="49" t="s">
        <v>75</v>
      </c>
      <c r="E109" s="43"/>
      <c r="F109" s="27">
        <v>15.95</v>
      </c>
      <c r="G109" s="27"/>
      <c r="H109" s="28"/>
      <c r="I109" s="11"/>
      <c r="J109" s="29">
        <f t="shared" si="19"/>
        <v>0</v>
      </c>
    </row>
    <row r="110" spans="2:10" x14ac:dyDescent="0.25">
      <c r="B110" s="22"/>
      <c r="C110" s="41"/>
      <c r="D110" s="54"/>
      <c r="E110" s="43"/>
      <c r="F110" s="27"/>
      <c r="G110" s="27"/>
      <c r="H110" s="28"/>
      <c r="I110" s="9"/>
      <c r="J110" s="29"/>
    </row>
    <row r="111" spans="2:10" ht="13" x14ac:dyDescent="0.3">
      <c r="B111" s="22"/>
      <c r="C111" s="41"/>
      <c r="D111" s="45" t="s">
        <v>34</v>
      </c>
      <c r="E111" s="43"/>
      <c r="F111" s="27"/>
      <c r="G111" s="27"/>
      <c r="H111" s="28"/>
      <c r="I111" s="9"/>
      <c r="J111" s="29"/>
    </row>
    <row r="112" spans="2:10" ht="13" x14ac:dyDescent="0.3">
      <c r="B112" s="22"/>
      <c r="C112" s="41"/>
      <c r="D112" s="51" t="s">
        <v>90</v>
      </c>
      <c r="E112" s="43"/>
      <c r="F112" s="27"/>
      <c r="G112" s="27"/>
      <c r="H112" s="28"/>
      <c r="I112" s="9"/>
      <c r="J112" s="29"/>
    </row>
    <row r="113" spans="2:14" x14ac:dyDescent="0.25">
      <c r="B113" s="22"/>
      <c r="C113" s="41">
        <v>2017</v>
      </c>
      <c r="D113" s="64" t="s">
        <v>91</v>
      </c>
      <c r="E113" s="43"/>
      <c r="F113" s="27">
        <v>9.9499999999999993</v>
      </c>
      <c r="G113" s="27"/>
      <c r="H113" s="68">
        <v>9.15</v>
      </c>
      <c r="I113" s="11"/>
      <c r="J113" s="29">
        <f>IF(I113&gt;=12,I113*H113,I113*F113)</f>
        <v>0</v>
      </c>
    </row>
    <row r="114" spans="2:14" x14ac:dyDescent="0.25">
      <c r="B114" s="22"/>
      <c r="C114" s="41">
        <v>2016</v>
      </c>
      <c r="D114" s="64" t="s">
        <v>92</v>
      </c>
      <c r="E114" s="43"/>
      <c r="F114" s="27">
        <v>19.95</v>
      </c>
      <c r="G114" s="27"/>
      <c r="H114" s="28"/>
      <c r="I114" s="11"/>
      <c r="J114" s="29">
        <f t="shared" ref="J114:J115" si="20">IF(G114&gt;0,G114*I114,F114*I114)</f>
        <v>0</v>
      </c>
    </row>
    <row r="115" spans="2:14" x14ac:dyDescent="0.25">
      <c r="B115" s="22"/>
      <c r="C115" s="41">
        <v>2016</v>
      </c>
      <c r="D115" s="64" t="s">
        <v>93</v>
      </c>
      <c r="E115" s="43"/>
      <c r="F115" s="27">
        <v>22.95</v>
      </c>
      <c r="G115" s="27"/>
      <c r="H115" s="28"/>
      <c r="I115" s="11"/>
      <c r="J115" s="29">
        <f t="shared" si="20"/>
        <v>0</v>
      </c>
    </row>
    <row r="116" spans="2:14" ht="13" x14ac:dyDescent="0.3">
      <c r="B116" s="22"/>
      <c r="C116" s="41"/>
      <c r="D116" s="51" t="s">
        <v>47</v>
      </c>
      <c r="E116" s="29"/>
      <c r="F116" s="29"/>
      <c r="G116" s="29"/>
      <c r="H116" s="29"/>
      <c r="I116" s="6"/>
      <c r="J116" s="29"/>
    </row>
    <row r="117" spans="2:14" x14ac:dyDescent="0.25">
      <c r="B117" s="22"/>
      <c r="C117" s="41">
        <v>2015</v>
      </c>
      <c r="D117" s="64" t="s">
        <v>79</v>
      </c>
      <c r="E117" s="43"/>
      <c r="F117" s="27">
        <v>15.5</v>
      </c>
      <c r="G117" s="27"/>
      <c r="H117" s="28"/>
      <c r="I117" s="11"/>
      <c r="J117" s="29">
        <f t="shared" ref="J117:J121" si="21">IF(G117&gt;0,G117*I117,F117*I117)</f>
        <v>0</v>
      </c>
    </row>
    <row r="118" spans="2:14" x14ac:dyDescent="0.25">
      <c r="B118" s="22"/>
      <c r="C118" s="41">
        <v>2016</v>
      </c>
      <c r="D118" s="49" t="s">
        <v>48</v>
      </c>
      <c r="E118" s="43"/>
      <c r="F118" s="27">
        <v>16.5</v>
      </c>
      <c r="G118" s="27"/>
      <c r="H118" s="28"/>
      <c r="I118" s="11"/>
      <c r="J118" s="29">
        <f t="shared" si="21"/>
        <v>0</v>
      </c>
    </row>
    <row r="119" spans="2:14" x14ac:dyDescent="0.25">
      <c r="B119" s="22"/>
      <c r="C119" s="41">
        <v>2017</v>
      </c>
      <c r="D119" s="49" t="s">
        <v>48</v>
      </c>
      <c r="E119" s="43" t="s">
        <v>77</v>
      </c>
      <c r="F119" s="27">
        <v>16.5</v>
      </c>
      <c r="G119" s="27"/>
      <c r="H119" s="28"/>
      <c r="I119" s="11"/>
      <c r="J119" s="29">
        <f t="shared" si="21"/>
        <v>0</v>
      </c>
    </row>
    <row r="120" spans="2:14" x14ac:dyDescent="0.25">
      <c r="B120" s="22"/>
      <c r="C120" s="41">
        <v>2016</v>
      </c>
      <c r="D120" s="49" t="s">
        <v>49</v>
      </c>
      <c r="E120" s="43" t="s">
        <v>77</v>
      </c>
      <c r="F120" s="27">
        <v>21.8</v>
      </c>
      <c r="G120" s="27"/>
      <c r="H120" s="28"/>
      <c r="I120" s="11"/>
      <c r="J120" s="29">
        <f t="shared" si="21"/>
        <v>0</v>
      </c>
    </row>
    <row r="121" spans="2:14" x14ac:dyDescent="0.25">
      <c r="B121" s="22"/>
      <c r="C121" s="41">
        <v>2016</v>
      </c>
      <c r="D121" s="49" t="s">
        <v>50</v>
      </c>
      <c r="E121" s="43" t="s">
        <v>77</v>
      </c>
      <c r="F121" s="27">
        <v>39.9</v>
      </c>
      <c r="G121" s="27"/>
      <c r="H121" s="28"/>
      <c r="I121" s="11"/>
      <c r="J121" s="29">
        <f t="shared" si="21"/>
        <v>0</v>
      </c>
    </row>
    <row r="122" spans="2:14" ht="13" x14ac:dyDescent="0.3">
      <c r="B122" s="22"/>
      <c r="C122" s="41"/>
      <c r="D122" s="55" t="s">
        <v>83</v>
      </c>
      <c r="E122" s="31"/>
      <c r="F122" s="31"/>
      <c r="G122" s="31"/>
      <c r="H122" s="31"/>
      <c r="I122" s="44"/>
      <c r="J122" s="31"/>
      <c r="K122" s="14"/>
      <c r="L122" s="14"/>
      <c r="M122" s="14"/>
      <c r="N122" s="14"/>
    </row>
    <row r="123" spans="2:14" x14ac:dyDescent="0.25">
      <c r="B123" s="22"/>
      <c r="C123" s="41">
        <v>2015</v>
      </c>
      <c r="D123" s="64" t="s">
        <v>84</v>
      </c>
      <c r="E123" s="43"/>
      <c r="F123" s="27">
        <v>12.9</v>
      </c>
      <c r="G123" s="27"/>
      <c r="H123" s="28"/>
      <c r="I123" s="11"/>
      <c r="J123" s="29">
        <f t="shared" ref="J123:J125" si="22">IF(G123&gt;0,G123*I123,F123*I123)</f>
        <v>0</v>
      </c>
    </row>
    <row r="124" spans="2:14" x14ac:dyDescent="0.25">
      <c r="B124" s="22"/>
      <c r="C124" s="41">
        <v>2018</v>
      </c>
      <c r="D124" s="64" t="s">
        <v>85</v>
      </c>
      <c r="E124" s="43"/>
      <c r="F124" s="27">
        <v>13.6</v>
      </c>
      <c r="G124" s="27"/>
      <c r="H124" s="28"/>
      <c r="I124" s="11"/>
      <c r="J124" s="29">
        <f t="shared" si="22"/>
        <v>0</v>
      </c>
    </row>
    <row r="125" spans="2:14" x14ac:dyDescent="0.25">
      <c r="B125" s="22"/>
      <c r="C125" s="41">
        <v>2017</v>
      </c>
      <c r="D125" s="64" t="s">
        <v>86</v>
      </c>
      <c r="E125" s="43"/>
      <c r="F125" s="27">
        <v>13.7</v>
      </c>
      <c r="G125" s="27"/>
      <c r="H125" s="28"/>
      <c r="I125" s="11"/>
      <c r="J125" s="29">
        <f t="shared" si="22"/>
        <v>0</v>
      </c>
    </row>
    <row r="126" spans="2:14" ht="13" x14ac:dyDescent="0.3">
      <c r="B126" s="22"/>
      <c r="C126" s="41"/>
      <c r="D126" s="51" t="s">
        <v>35</v>
      </c>
      <c r="E126" s="29"/>
      <c r="F126" s="29"/>
      <c r="G126" s="29"/>
      <c r="H126" s="29"/>
      <c r="I126" s="6"/>
      <c r="J126" s="29"/>
    </row>
    <row r="127" spans="2:14" x14ac:dyDescent="0.25">
      <c r="B127" s="22"/>
      <c r="C127" s="41">
        <v>2015</v>
      </c>
      <c r="D127" s="49" t="s">
        <v>36</v>
      </c>
      <c r="E127" s="43" t="s">
        <v>78</v>
      </c>
      <c r="F127" s="27">
        <v>18.5</v>
      </c>
      <c r="G127" s="27"/>
      <c r="H127" s="28"/>
      <c r="I127" s="11"/>
      <c r="J127" s="29">
        <f t="shared" ref="J127:J137" si="23">IF(G127&gt;0,G127*I127,F127*I127)</f>
        <v>0</v>
      </c>
    </row>
    <row r="128" spans="2:14" x14ac:dyDescent="0.25">
      <c r="B128" s="22"/>
      <c r="C128" s="41">
        <v>2015</v>
      </c>
      <c r="D128" s="49" t="s">
        <v>37</v>
      </c>
      <c r="E128" s="40"/>
      <c r="F128" s="27">
        <v>23.5</v>
      </c>
      <c r="G128" s="27"/>
      <c r="H128" s="28"/>
      <c r="I128" s="11"/>
      <c r="J128" s="29">
        <f t="shared" si="23"/>
        <v>0</v>
      </c>
    </row>
    <row r="129" spans="2:10" x14ac:dyDescent="0.25">
      <c r="B129" s="22"/>
      <c r="C129" s="41">
        <v>2015</v>
      </c>
      <c r="D129" s="49" t="s">
        <v>38</v>
      </c>
      <c r="E129" s="40"/>
      <c r="F129" s="27">
        <v>23.5</v>
      </c>
      <c r="G129" s="27"/>
      <c r="H129" s="28"/>
      <c r="I129" s="11"/>
      <c r="J129" s="29">
        <f t="shared" si="23"/>
        <v>0</v>
      </c>
    </row>
    <row r="130" spans="2:10" x14ac:dyDescent="0.25">
      <c r="B130" s="22"/>
      <c r="C130" s="41">
        <v>2016</v>
      </c>
      <c r="D130" s="49" t="s">
        <v>39</v>
      </c>
      <c r="E130" s="40"/>
      <c r="F130" s="27">
        <v>23.5</v>
      </c>
      <c r="G130" s="27"/>
      <c r="H130" s="28"/>
      <c r="I130" s="11"/>
      <c r="J130" s="29">
        <f t="shared" si="23"/>
        <v>0</v>
      </c>
    </row>
    <row r="131" spans="2:10" x14ac:dyDescent="0.25">
      <c r="B131" s="22"/>
      <c r="C131" s="41">
        <v>2017</v>
      </c>
      <c r="D131" s="49" t="s">
        <v>40</v>
      </c>
      <c r="E131" s="40"/>
      <c r="F131" s="27">
        <v>23.9</v>
      </c>
      <c r="G131" s="27"/>
      <c r="H131" s="68">
        <v>21.9</v>
      </c>
      <c r="I131" s="11"/>
      <c r="J131" s="29">
        <f>IF(I131&gt;=12,I131*H131,I131*F131)</f>
        <v>0</v>
      </c>
    </row>
    <row r="132" spans="2:10" x14ac:dyDescent="0.25">
      <c r="B132" s="22"/>
      <c r="C132" s="41">
        <v>2016</v>
      </c>
      <c r="D132" s="49" t="s">
        <v>41</v>
      </c>
      <c r="E132" s="43" t="s">
        <v>78</v>
      </c>
      <c r="F132" s="27">
        <v>29.95</v>
      </c>
      <c r="G132" s="27"/>
      <c r="H132" s="28"/>
      <c r="I132" s="11"/>
      <c r="J132" s="29">
        <f t="shared" si="23"/>
        <v>0</v>
      </c>
    </row>
    <row r="133" spans="2:10" x14ac:dyDescent="0.25">
      <c r="B133" s="22"/>
      <c r="C133" s="41">
        <v>2016</v>
      </c>
      <c r="D133" s="49" t="s">
        <v>42</v>
      </c>
      <c r="E133" s="43" t="s">
        <v>78</v>
      </c>
      <c r="F133" s="27">
        <v>29.95</v>
      </c>
      <c r="G133" s="27"/>
      <c r="H133" s="28"/>
      <c r="I133" s="11"/>
      <c r="J133" s="29">
        <f t="shared" si="23"/>
        <v>0</v>
      </c>
    </row>
    <row r="134" spans="2:10" x14ac:dyDescent="0.25">
      <c r="B134" s="22"/>
      <c r="C134" s="41">
        <v>2016</v>
      </c>
      <c r="D134" s="49" t="s">
        <v>43</v>
      </c>
      <c r="E134" s="43" t="s">
        <v>78</v>
      </c>
      <c r="F134" s="27">
        <v>29.95</v>
      </c>
      <c r="G134" s="27"/>
      <c r="H134" s="28"/>
      <c r="I134" s="11"/>
      <c r="J134" s="29">
        <f t="shared" si="23"/>
        <v>0</v>
      </c>
    </row>
    <row r="135" spans="2:10" x14ac:dyDescent="0.25">
      <c r="B135" s="22"/>
      <c r="C135" s="41">
        <v>2016</v>
      </c>
      <c r="D135" s="49" t="s">
        <v>44</v>
      </c>
      <c r="E135" s="43" t="s">
        <v>78</v>
      </c>
      <c r="F135" s="27">
        <v>39.9</v>
      </c>
      <c r="G135" s="27"/>
      <c r="H135" s="28"/>
      <c r="I135" s="11"/>
      <c r="J135" s="29">
        <f t="shared" si="23"/>
        <v>0</v>
      </c>
    </row>
    <row r="136" spans="2:10" x14ac:dyDescent="0.25">
      <c r="B136" s="22"/>
      <c r="C136" s="41">
        <v>2017</v>
      </c>
      <c r="D136" s="49" t="s">
        <v>45</v>
      </c>
      <c r="E136" s="43" t="s">
        <v>77</v>
      </c>
      <c r="F136" s="27">
        <v>63</v>
      </c>
      <c r="G136" s="59">
        <v>59.9</v>
      </c>
      <c r="H136" s="28"/>
      <c r="I136" s="11"/>
      <c r="J136" s="29">
        <f t="shared" si="23"/>
        <v>0</v>
      </c>
    </row>
    <row r="137" spans="2:10" x14ac:dyDescent="0.25">
      <c r="B137" s="22"/>
      <c r="C137" s="41">
        <v>2017</v>
      </c>
      <c r="D137" s="49" t="s">
        <v>46</v>
      </c>
      <c r="E137" s="43" t="s">
        <v>77</v>
      </c>
      <c r="F137" s="27">
        <v>63</v>
      </c>
      <c r="G137" s="59">
        <v>59.9</v>
      </c>
      <c r="H137" s="28"/>
      <c r="I137" s="11"/>
      <c r="J137" s="29">
        <f t="shared" si="23"/>
        <v>0</v>
      </c>
    </row>
    <row r="138" spans="2:10" ht="13" x14ac:dyDescent="0.3">
      <c r="B138" s="22"/>
      <c r="C138" s="41"/>
      <c r="D138" s="51" t="s">
        <v>114</v>
      </c>
      <c r="E138" s="29"/>
      <c r="F138" s="29"/>
      <c r="G138" s="29"/>
      <c r="H138" s="29"/>
      <c r="I138" s="6"/>
      <c r="J138" s="29"/>
    </row>
    <row r="139" spans="2:10" x14ac:dyDescent="0.25">
      <c r="B139" s="22"/>
      <c r="C139" s="41">
        <v>2017</v>
      </c>
      <c r="D139" s="64" t="s">
        <v>116</v>
      </c>
      <c r="E139" s="43"/>
      <c r="F139" s="27">
        <v>30.5</v>
      </c>
      <c r="G139" s="27"/>
      <c r="H139" s="28"/>
      <c r="I139" s="11"/>
      <c r="J139" s="29">
        <f t="shared" ref="J139:J143" si="24">IF(G139&gt;0,G139*I139,F139*I139)</f>
        <v>0</v>
      </c>
    </row>
    <row r="140" spans="2:10" x14ac:dyDescent="0.25">
      <c r="B140" s="22"/>
      <c r="C140" s="41">
        <v>2016</v>
      </c>
      <c r="D140" s="64" t="s">
        <v>115</v>
      </c>
      <c r="E140" s="43"/>
      <c r="F140" s="27">
        <v>30.9</v>
      </c>
      <c r="G140" s="27"/>
      <c r="H140" s="28"/>
      <c r="I140" s="11"/>
      <c r="J140" s="29">
        <f t="shared" si="24"/>
        <v>0</v>
      </c>
    </row>
    <row r="141" spans="2:10" x14ac:dyDescent="0.25">
      <c r="B141" s="22"/>
      <c r="C141" s="41">
        <v>2017</v>
      </c>
      <c r="D141" s="64" t="s">
        <v>117</v>
      </c>
      <c r="E141" s="43"/>
      <c r="F141" s="27">
        <v>39</v>
      </c>
      <c r="G141" s="27"/>
      <c r="H141" s="28"/>
      <c r="I141" s="11"/>
      <c r="J141" s="29">
        <f t="shared" si="24"/>
        <v>0</v>
      </c>
    </row>
    <row r="142" spans="2:10" x14ac:dyDescent="0.25">
      <c r="B142" s="22"/>
      <c r="C142" s="35">
        <v>2016</v>
      </c>
      <c r="D142" s="65" t="s">
        <v>118</v>
      </c>
      <c r="E142" s="22"/>
      <c r="F142" s="23">
        <v>58.95</v>
      </c>
      <c r="G142" s="23"/>
      <c r="H142" s="24"/>
      <c r="I142" s="11"/>
      <c r="J142" s="29">
        <f t="shared" si="24"/>
        <v>0</v>
      </c>
    </row>
    <row r="143" spans="2:10" x14ac:dyDescent="0.25">
      <c r="B143" s="22"/>
      <c r="C143" s="41">
        <v>2016</v>
      </c>
      <c r="D143" s="64" t="s">
        <v>143</v>
      </c>
      <c r="E143" s="43"/>
      <c r="F143" s="27">
        <v>63</v>
      </c>
      <c r="G143" s="27"/>
      <c r="H143" s="28"/>
      <c r="I143" s="11"/>
      <c r="J143" s="29">
        <f t="shared" si="24"/>
        <v>0</v>
      </c>
    </row>
    <row r="144" spans="2:10" x14ac:dyDescent="0.25">
      <c r="F144" s="23"/>
      <c r="G144" s="23"/>
      <c r="H144" s="23"/>
      <c r="I144" s="9"/>
      <c r="J144" s="29"/>
    </row>
    <row r="145" spans="6:10" ht="13" x14ac:dyDescent="0.3">
      <c r="F145" s="8"/>
      <c r="G145" s="8"/>
      <c r="H145" s="8"/>
      <c r="I145" s="57" t="s">
        <v>144</v>
      </c>
      <c r="J145" s="33">
        <f>SUM(J11:J143)</f>
        <v>0</v>
      </c>
    </row>
    <row r="146" spans="6:10" ht="13.5" thickBot="1" x14ac:dyDescent="0.35">
      <c r="F146" s="8"/>
      <c r="G146" s="8"/>
      <c r="H146" s="8"/>
      <c r="I146" s="57" t="s">
        <v>32</v>
      </c>
      <c r="J146" s="29">
        <f>IF(J145&gt;200,0,6)</f>
        <v>6</v>
      </c>
    </row>
    <row r="147" spans="6:10" ht="13.5" thickBot="1" x14ac:dyDescent="0.35">
      <c r="F147" s="8"/>
      <c r="G147" s="8"/>
      <c r="H147" s="8"/>
      <c r="I147" s="57" t="s">
        <v>33</v>
      </c>
      <c r="J147" s="34">
        <f>J145+J146</f>
        <v>6</v>
      </c>
    </row>
    <row r="148" spans="6:10" x14ac:dyDescent="0.25">
      <c r="F148" s="8"/>
      <c r="G148" s="8"/>
      <c r="H148" s="8"/>
      <c r="I148" s="9"/>
      <c r="J148" s="6"/>
    </row>
    <row r="149" spans="6:10" x14ac:dyDescent="0.25">
      <c r="F149" s="8"/>
      <c r="G149" s="8"/>
      <c r="H149" s="8"/>
      <c r="I149" s="63" t="s">
        <v>145</v>
      </c>
      <c r="J149" s="6">
        <f>0.15*J145</f>
        <v>0</v>
      </c>
    </row>
    <row r="150" spans="6:10" x14ac:dyDescent="0.25">
      <c r="F150" s="8"/>
      <c r="G150" s="8"/>
      <c r="H150" s="8"/>
      <c r="I150" s="63" t="s">
        <v>146</v>
      </c>
      <c r="J150" s="6">
        <f>IF(J145&gt;200,0.05*J145,0)</f>
        <v>0</v>
      </c>
    </row>
    <row r="151" spans="6:10" x14ac:dyDescent="0.25">
      <c r="F151" s="8"/>
      <c r="G151" s="8"/>
      <c r="H151" s="8"/>
      <c r="I151" s="9"/>
      <c r="J151" s="6"/>
    </row>
    <row r="152" spans="6:10" x14ac:dyDescent="0.25">
      <c r="F152" s="8"/>
      <c r="G152" s="8"/>
      <c r="H152" s="8"/>
      <c r="I152" s="9"/>
      <c r="J152" s="6"/>
    </row>
    <row r="153" spans="6:10" x14ac:dyDescent="0.25">
      <c r="F153" s="8"/>
      <c r="G153" s="8"/>
      <c r="H153" s="8"/>
      <c r="I153" s="9"/>
      <c r="J153" s="6"/>
    </row>
    <row r="154" spans="6:10" x14ac:dyDescent="0.25">
      <c r="F154" s="8"/>
      <c r="G154" s="8"/>
      <c r="H154" s="8"/>
      <c r="I154" s="9"/>
      <c r="J154" s="6"/>
    </row>
    <row r="155" spans="6:10" x14ac:dyDescent="0.25">
      <c r="F155" s="8"/>
      <c r="G155" s="8"/>
      <c r="H155" s="8"/>
      <c r="I155" s="9"/>
      <c r="J155" s="6"/>
    </row>
    <row r="156" spans="6:10" x14ac:dyDescent="0.25">
      <c r="F156" s="8"/>
      <c r="G156" s="8"/>
      <c r="H156" s="8"/>
      <c r="I156" s="9"/>
      <c r="J156" s="6"/>
    </row>
    <row r="157" spans="6:10" x14ac:dyDescent="0.25">
      <c r="F157" s="8"/>
      <c r="G157" s="8"/>
      <c r="H157" s="8"/>
      <c r="I157" s="9"/>
      <c r="J157" s="6"/>
    </row>
    <row r="158" spans="6:10" x14ac:dyDescent="0.25">
      <c r="F158" s="8"/>
      <c r="G158" s="8"/>
      <c r="H158" s="8"/>
      <c r="I158" s="9"/>
      <c r="J158" s="6"/>
    </row>
    <row r="159" spans="6:10" x14ac:dyDescent="0.25">
      <c r="F159" s="8"/>
      <c r="G159" s="8"/>
      <c r="H159" s="8"/>
      <c r="I159" s="9"/>
      <c r="J159" s="6"/>
    </row>
    <row r="160" spans="6:10" x14ac:dyDescent="0.25">
      <c r="F160" s="8"/>
      <c r="G160" s="8"/>
      <c r="H160" s="8"/>
      <c r="I160" s="9"/>
      <c r="J160" s="6"/>
    </row>
    <row r="161" spans="6:10" x14ac:dyDescent="0.25">
      <c r="F161" s="8"/>
      <c r="G161" s="8"/>
      <c r="H161" s="8"/>
      <c r="I161" s="9"/>
      <c r="J161" s="6"/>
    </row>
    <row r="162" spans="6:10" x14ac:dyDescent="0.25">
      <c r="F162" s="8"/>
      <c r="G162" s="8"/>
      <c r="H162" s="8"/>
      <c r="I162" s="9"/>
      <c r="J162" s="6"/>
    </row>
    <row r="163" spans="6:10" x14ac:dyDescent="0.25">
      <c r="F163" s="8"/>
      <c r="G163" s="8"/>
      <c r="H163" s="8"/>
      <c r="I163" s="9"/>
      <c r="J163" s="6"/>
    </row>
    <row r="164" spans="6:10" x14ac:dyDescent="0.25">
      <c r="F164" s="8"/>
      <c r="G164" s="8"/>
      <c r="H164" s="8"/>
      <c r="I164" s="9"/>
      <c r="J164" s="6"/>
    </row>
    <row r="165" spans="6:10" x14ac:dyDescent="0.25">
      <c r="F165" s="8"/>
      <c r="G165" s="8"/>
      <c r="H165" s="8"/>
      <c r="I165" s="9"/>
      <c r="J165" s="6"/>
    </row>
    <row r="166" spans="6:10" x14ac:dyDescent="0.25">
      <c r="F166" s="8"/>
      <c r="G166" s="8"/>
      <c r="H166" s="8"/>
      <c r="I166" s="9"/>
      <c r="J166" s="6"/>
    </row>
    <row r="167" spans="6:10" x14ac:dyDescent="0.25">
      <c r="F167" s="8"/>
      <c r="G167" s="8"/>
      <c r="H167" s="8"/>
      <c r="I167" s="9"/>
      <c r="J167" s="6"/>
    </row>
    <row r="168" spans="6:10" x14ac:dyDescent="0.25">
      <c r="F168" s="8"/>
      <c r="G168" s="8"/>
      <c r="H168" s="8"/>
      <c r="I168" s="9"/>
      <c r="J168" s="6"/>
    </row>
    <row r="169" spans="6:10" x14ac:dyDescent="0.25">
      <c r="F169" s="8"/>
      <c r="G169" s="8"/>
      <c r="H169" s="8"/>
      <c r="I169" s="9"/>
      <c r="J169" s="6"/>
    </row>
    <row r="170" spans="6:10" x14ac:dyDescent="0.25">
      <c r="F170" s="8"/>
      <c r="G170" s="8"/>
      <c r="H170" s="8"/>
      <c r="I170" s="9"/>
      <c r="J170" s="6"/>
    </row>
    <row r="171" spans="6:10" x14ac:dyDescent="0.25">
      <c r="F171" s="8"/>
      <c r="G171" s="8"/>
      <c r="H171" s="8"/>
      <c r="I171" s="9"/>
      <c r="J171" s="6"/>
    </row>
    <row r="172" spans="6:10" x14ac:dyDescent="0.25">
      <c r="F172" s="8"/>
      <c r="G172" s="8"/>
      <c r="H172" s="8"/>
      <c r="I172" s="9"/>
      <c r="J172" s="6"/>
    </row>
    <row r="173" spans="6:10" x14ac:dyDescent="0.25">
      <c r="F173" s="8"/>
      <c r="G173" s="8"/>
      <c r="H173" s="8"/>
      <c r="I173" s="9"/>
      <c r="J173" s="6"/>
    </row>
    <row r="174" spans="6:10" x14ac:dyDescent="0.25">
      <c r="F174" s="8"/>
      <c r="G174" s="8"/>
      <c r="H174" s="8"/>
      <c r="I174" s="9"/>
      <c r="J174" s="6"/>
    </row>
    <row r="175" spans="6:10" x14ac:dyDescent="0.25">
      <c r="F175" s="8"/>
      <c r="G175" s="8"/>
      <c r="H175" s="8"/>
      <c r="I175" s="9"/>
      <c r="J175" s="6"/>
    </row>
    <row r="176" spans="6:10" x14ac:dyDescent="0.25">
      <c r="F176" s="8"/>
      <c r="G176" s="8"/>
      <c r="H176" s="8"/>
      <c r="I176" s="9"/>
      <c r="J176" s="6"/>
    </row>
    <row r="177" spans="6:10" x14ac:dyDescent="0.25">
      <c r="F177" s="8"/>
      <c r="G177" s="8"/>
      <c r="H177" s="8"/>
      <c r="I177" s="9"/>
      <c r="J177" s="6"/>
    </row>
    <row r="178" spans="6:10" x14ac:dyDescent="0.25">
      <c r="F178" s="8"/>
      <c r="G178" s="8"/>
      <c r="H178" s="8"/>
      <c r="I178" s="9"/>
      <c r="J178" s="6"/>
    </row>
    <row r="179" spans="6:10" x14ac:dyDescent="0.25">
      <c r="F179" s="8"/>
      <c r="G179" s="8"/>
      <c r="H179" s="8"/>
      <c r="I179" s="9"/>
      <c r="J179" s="6"/>
    </row>
    <row r="180" spans="6:10" x14ac:dyDescent="0.25">
      <c r="F180" s="8"/>
      <c r="G180" s="8"/>
      <c r="H180" s="8"/>
    </row>
    <row r="181" spans="6:10" x14ac:dyDescent="0.25">
      <c r="F181" s="8"/>
      <c r="G181" s="8"/>
      <c r="H181" s="8"/>
    </row>
    <row r="182" spans="6:10" x14ac:dyDescent="0.25">
      <c r="F182" s="8"/>
      <c r="G182" s="8"/>
      <c r="H182" s="8"/>
    </row>
    <row r="183" spans="6:10" x14ac:dyDescent="0.25">
      <c r="F183" s="8"/>
      <c r="G183" s="8"/>
      <c r="H183" s="8"/>
    </row>
    <row r="184" spans="6:10" x14ac:dyDescent="0.25">
      <c r="F184" s="8"/>
      <c r="G184" s="8"/>
      <c r="H184" s="8"/>
    </row>
    <row r="185" spans="6:10" x14ac:dyDescent="0.25">
      <c r="F185" s="8"/>
      <c r="G185" s="8"/>
      <c r="H185" s="8"/>
    </row>
    <row r="186" spans="6:10" x14ac:dyDescent="0.25">
      <c r="F186" s="8"/>
      <c r="G186" s="8"/>
      <c r="H186" s="8"/>
    </row>
    <row r="187" spans="6:10" x14ac:dyDescent="0.25">
      <c r="F187" s="8"/>
      <c r="G187" s="8"/>
      <c r="H187" s="8"/>
    </row>
    <row r="188" spans="6:10" x14ac:dyDescent="0.25">
      <c r="F188" s="8"/>
      <c r="G188" s="8"/>
      <c r="H188" s="8"/>
    </row>
    <row r="189" spans="6:10" x14ac:dyDescent="0.25">
      <c r="F189" s="8"/>
      <c r="G189" s="8"/>
      <c r="H189" s="8"/>
    </row>
    <row r="190" spans="6:10" x14ac:dyDescent="0.25">
      <c r="F190" s="8"/>
      <c r="G190" s="8"/>
      <c r="H190" s="8"/>
    </row>
    <row r="191" spans="6:10" x14ac:dyDescent="0.25">
      <c r="F191" s="8"/>
      <c r="G191" s="8"/>
      <c r="H191" s="8"/>
    </row>
    <row r="192" spans="6:10" x14ac:dyDescent="0.25">
      <c r="F192" s="8"/>
      <c r="G192" s="8"/>
      <c r="H192" s="8"/>
    </row>
    <row r="193" spans="6:8" x14ac:dyDescent="0.25">
      <c r="F193" s="8"/>
      <c r="G193" s="8"/>
      <c r="H193" s="8"/>
    </row>
    <row r="194" spans="6:8" x14ac:dyDescent="0.25">
      <c r="F194" s="8"/>
      <c r="G194" s="8"/>
      <c r="H194" s="8"/>
    </row>
    <row r="195" spans="6:8" x14ac:dyDescent="0.25">
      <c r="F195" s="8"/>
      <c r="G195" s="8"/>
      <c r="H195" s="8"/>
    </row>
    <row r="196" spans="6:8" x14ac:dyDescent="0.25">
      <c r="F196" s="8"/>
      <c r="G196" s="8"/>
      <c r="H196" s="8"/>
    </row>
    <row r="197" spans="6:8" x14ac:dyDescent="0.25">
      <c r="F197" s="8"/>
      <c r="G197" s="8"/>
      <c r="H197" s="8"/>
    </row>
    <row r="198" spans="6:8" x14ac:dyDescent="0.25">
      <c r="F198" s="8"/>
      <c r="G198" s="8"/>
      <c r="H198" s="8"/>
    </row>
    <row r="199" spans="6:8" x14ac:dyDescent="0.25">
      <c r="F199" s="8"/>
      <c r="G199" s="8"/>
      <c r="H199" s="8"/>
    </row>
    <row r="200" spans="6:8" x14ac:dyDescent="0.25">
      <c r="F200" s="8"/>
      <c r="G200" s="8"/>
      <c r="H200" s="8"/>
    </row>
    <row r="201" spans="6:8" x14ac:dyDescent="0.25">
      <c r="F201" s="8"/>
      <c r="G201" s="8"/>
      <c r="H201" s="8"/>
    </row>
    <row r="202" spans="6:8" x14ac:dyDescent="0.25">
      <c r="F202" s="8"/>
      <c r="G202" s="8"/>
      <c r="H202" s="8"/>
    </row>
    <row r="203" spans="6:8" x14ac:dyDescent="0.25">
      <c r="F203" s="8"/>
      <c r="G203" s="8"/>
      <c r="H203" s="8"/>
    </row>
    <row r="204" spans="6:8" x14ac:dyDescent="0.25">
      <c r="F204" s="8"/>
      <c r="G204" s="8"/>
      <c r="H204" s="8"/>
    </row>
    <row r="205" spans="6:8" x14ac:dyDescent="0.25">
      <c r="F205" s="8"/>
      <c r="G205" s="8"/>
      <c r="H205" s="8"/>
    </row>
    <row r="206" spans="6:8" x14ac:dyDescent="0.25">
      <c r="F206" s="8"/>
      <c r="G206" s="8"/>
      <c r="H206" s="8"/>
    </row>
    <row r="207" spans="6:8" x14ac:dyDescent="0.25">
      <c r="F207" s="8"/>
      <c r="G207" s="8"/>
      <c r="H207" s="8"/>
    </row>
    <row r="208" spans="6:8" x14ac:dyDescent="0.25">
      <c r="F208" s="8"/>
      <c r="G208" s="8"/>
      <c r="H208" s="8"/>
    </row>
    <row r="209" spans="6:8" x14ac:dyDescent="0.25">
      <c r="F209" s="8"/>
      <c r="G209" s="8"/>
      <c r="H209" s="8"/>
    </row>
    <row r="210" spans="6:8" x14ac:dyDescent="0.25">
      <c r="F210" s="8"/>
      <c r="G210" s="8"/>
      <c r="H210" s="8"/>
    </row>
    <row r="211" spans="6:8" x14ac:dyDescent="0.25">
      <c r="F211" s="8"/>
      <c r="G211" s="8"/>
      <c r="H211" s="8"/>
    </row>
    <row r="212" spans="6:8" x14ac:dyDescent="0.25">
      <c r="F212" s="8"/>
      <c r="G212" s="8"/>
      <c r="H212" s="8"/>
    </row>
    <row r="213" spans="6:8" x14ac:dyDescent="0.25">
      <c r="F213" s="8"/>
      <c r="G213" s="8"/>
      <c r="H213" s="8"/>
    </row>
    <row r="214" spans="6:8" x14ac:dyDescent="0.25">
      <c r="F214" s="8"/>
      <c r="G214" s="8"/>
      <c r="H214" s="8"/>
    </row>
    <row r="215" spans="6:8" x14ac:dyDescent="0.25">
      <c r="F215" s="8"/>
      <c r="G215" s="8"/>
      <c r="H215" s="8"/>
    </row>
    <row r="216" spans="6:8" x14ac:dyDescent="0.25">
      <c r="F216" s="8"/>
      <c r="G216" s="8"/>
      <c r="H216" s="8"/>
    </row>
  </sheetData>
  <sheetProtection algorithmName="SHA-512" hashValue="lPvbz4uF4tNtA/LTK1+HEJRkwQf4ld/H12SmsRZPwOttEDZkBdJA3gT+YMc3wCNm1SidO+lYJr37mykSRbMxtQ==" saltValue="zda55CJIcobiMXLtKgYJEg==" spinCount="100000" sheet="1" selectLockedCells="1"/>
  <mergeCells count="13">
    <mergeCell ref="F1:I1"/>
    <mergeCell ref="B9:E9"/>
    <mergeCell ref="C2:E2"/>
    <mergeCell ref="C3:E3"/>
    <mergeCell ref="E4:F4"/>
    <mergeCell ref="C5:D5"/>
    <mergeCell ref="C6:D6"/>
    <mergeCell ref="C8:E8"/>
    <mergeCell ref="F2:I2"/>
    <mergeCell ref="G19:I19"/>
    <mergeCell ref="G27:I27"/>
    <mergeCell ref="G81:I81"/>
    <mergeCell ref="G90:I90"/>
  </mergeCells>
  <hyperlinks>
    <hyperlink ref="D127" r:id="rId1" xr:uid="{02409AD3-F1B5-49D6-9FB9-7DAE881953EF}"/>
    <hyperlink ref="D128" r:id="rId2" xr:uid="{1D9834E1-C5B0-48F8-BFE6-64B84B9C2B27}"/>
    <hyperlink ref="D129" r:id="rId3" xr:uid="{76A99F5E-B8D0-441C-B6B9-6B8324093CBA}"/>
    <hyperlink ref="D130" r:id="rId4" xr:uid="{F688155A-2774-4EAA-8D6D-C4DEC3449FE9}"/>
    <hyperlink ref="D131" r:id="rId5" xr:uid="{0CC099FB-0E0E-4C31-A87E-4A18B833651A}"/>
    <hyperlink ref="D132" r:id="rId6" xr:uid="{90210E51-3F17-40CF-8ED2-27A211E801DC}"/>
    <hyperlink ref="D133" r:id="rId7" xr:uid="{C641B6B3-8362-455C-A616-1685990FAE73}"/>
    <hyperlink ref="D134" r:id="rId8" xr:uid="{7E6E0342-48B9-4CF2-A734-F546E5E27A62}"/>
    <hyperlink ref="D135" r:id="rId9" xr:uid="{CC013E00-15E1-4123-A72B-81D8D6F722C1}"/>
    <hyperlink ref="D136" r:id="rId10" xr:uid="{F890F254-7CF1-49AB-ACC9-98226C8C0A0B}"/>
    <hyperlink ref="D117" r:id="rId11" xr:uid="{01FA8022-FAA9-4D25-8BB5-7087E7560FD3}"/>
    <hyperlink ref="D118" r:id="rId12" xr:uid="{65995653-F190-4C2D-8F49-4CA9E324918B}"/>
    <hyperlink ref="D119" r:id="rId13" xr:uid="{6291EC2F-EDA6-4ECA-88E4-6226F80BD073}"/>
    <hyperlink ref="D120" r:id="rId14" xr:uid="{EACCAE58-5781-4EF6-8FE7-BEDC547EC518}"/>
    <hyperlink ref="D121" r:id="rId15" xr:uid="{DE7BF288-D674-4AB1-A786-A1ECFBFD37E9}"/>
    <hyperlink ref="D123" r:id="rId16" xr:uid="{7A7A9E21-A27C-4224-AC0E-ED52E927FCE7}"/>
    <hyperlink ref="D124" r:id="rId17" xr:uid="{08538B07-9FBB-4FC4-A573-AB49FF6BC7CB}"/>
    <hyperlink ref="D125" r:id="rId18" xr:uid="{63F037A5-5006-4EC0-9584-0E7AD1238C13}"/>
    <hyperlink ref="D137" r:id="rId19" xr:uid="{BD3D91A3-E52D-493E-B916-B3813F9FCFF5}"/>
    <hyperlink ref="D106" r:id="rId20" xr:uid="{C10A2D15-C379-49CB-800D-88937ABDEF43}"/>
    <hyperlink ref="D82" r:id="rId21" xr:uid="{8896BAFF-AD43-459B-96BD-6260D9DDEC65}"/>
    <hyperlink ref="D83" r:id="rId22" xr:uid="{A4A1380B-E742-4D07-8B5D-BE5939B4B9A0}"/>
    <hyperlink ref="D85" r:id="rId23" xr:uid="{2DDA9172-45F8-44B1-9841-0DF0979966BB}"/>
    <hyperlink ref="D86" r:id="rId24" xr:uid="{B2B1B58A-1142-4DB5-BC0D-CC36E808BD2D}"/>
    <hyperlink ref="D92" r:id="rId25" xr:uid="{E3E8440B-FCB9-4C3A-B55D-2A71E2949B9B}"/>
    <hyperlink ref="D93" r:id="rId26" xr:uid="{F85F530E-15B6-4F6C-BD71-6E0D34F55229}"/>
    <hyperlink ref="D95" r:id="rId27" xr:uid="{F294931C-048D-4935-9D89-C9AF07F54AFD}"/>
    <hyperlink ref="D96" r:id="rId28" xr:uid="{53AE9AC2-2D48-416E-886C-3B3807400AC2}"/>
    <hyperlink ref="D97" r:id="rId29" xr:uid="{D9F2CA67-647A-4EE5-95CF-8BB289525E44}"/>
    <hyperlink ref="D98" r:id="rId30" xr:uid="{84BE2F99-D77D-4F0F-AB0A-1428EA81E94B}"/>
    <hyperlink ref="D88" r:id="rId31" xr:uid="{69D7BC7A-A7A7-40FC-8835-A93A9568C27D}"/>
    <hyperlink ref="D89" r:id="rId32" xr:uid="{D8EF1596-99D1-4D9D-87D2-3B5CD1263A51}"/>
    <hyperlink ref="D90" r:id="rId33" xr:uid="{E21DAA6A-E372-430A-BE59-B29E6BDB4B0B}"/>
    <hyperlink ref="D105" r:id="rId34" xr:uid="{D3AFC615-5DFF-482C-A3C1-2E7E135CDF3D}"/>
    <hyperlink ref="D113" r:id="rId35" xr:uid="{454CD661-7876-4CF9-85FF-70AB5DA360B7}"/>
    <hyperlink ref="D114" r:id="rId36" xr:uid="{398373F9-0FBF-45B4-81BE-F5D2CE332F18}"/>
    <hyperlink ref="D115" r:id="rId37" xr:uid="{A87E033B-2827-45EE-A84D-2423639C9111}"/>
    <hyperlink ref="D74" r:id="rId38" xr:uid="{A5F062E7-CCA7-48B3-9C95-5060773CA58A}"/>
    <hyperlink ref="D51" r:id="rId39" xr:uid="{68B393A4-F8F0-4EF4-B2E8-4AA6C0970182}"/>
    <hyperlink ref="D50" r:id="rId40" xr:uid="{4A292CDA-D764-419A-956B-EB31B7695F83}"/>
    <hyperlink ref="D49" r:id="rId41" xr:uid="{BDD5036A-54B2-47EB-9A29-F60B407926C2}"/>
    <hyperlink ref="D48" r:id="rId42" xr:uid="{9BF5FBBB-525C-45E5-B57D-2F0C64BD7447}"/>
    <hyperlink ref="D47" r:id="rId43" xr:uid="{D842345F-3B44-4E5C-829E-1743C670B8BB}"/>
    <hyperlink ref="D46" r:id="rId44" xr:uid="{A2D3D548-9188-42FD-B580-E8BD6A8CEC04}"/>
    <hyperlink ref="D11" r:id="rId45" xr:uid="{39D9886B-9359-4E9B-86FB-8AC453F6A9FB}"/>
    <hyperlink ref="D12" r:id="rId46" xr:uid="{F9C533B0-80A1-41C3-AF04-C653B45DA954}"/>
    <hyperlink ref="D13" r:id="rId47" xr:uid="{83F167ED-8623-44EB-ACD2-DA7BFF9CA812}"/>
    <hyperlink ref="D16" r:id="rId48" xr:uid="{C9E91457-0890-47E6-9210-78544EBDF759}"/>
    <hyperlink ref="D17" r:id="rId49" xr:uid="{DB54FC15-042D-4373-B0CE-EBB7E4D5CC9C}"/>
    <hyperlink ref="D18" r:id="rId50" xr:uid="{1987DC6C-1363-4947-A92A-79D493224AEC}"/>
    <hyperlink ref="D19" r:id="rId51" xr:uid="{7D66BC9F-E70F-4820-BADD-03202EE36C04}"/>
    <hyperlink ref="D20" r:id="rId52" xr:uid="{A6E07305-05B1-4442-9034-D7D08F5CB068}"/>
    <hyperlink ref="D21" r:id="rId53" xr:uid="{B9DB6437-5751-4FA6-A6CE-04E8D549B5EC}"/>
    <hyperlink ref="D22" r:id="rId54" xr:uid="{CC0BE7B6-24FF-4DCA-AA39-C97CF90E0A16}"/>
    <hyperlink ref="D23" r:id="rId55" xr:uid="{612AAAB6-82FC-4032-986C-259551EBC7D5}"/>
    <hyperlink ref="D25" r:id="rId56" xr:uid="{C91083BD-92C1-408F-9F46-8F0378DA2E10}"/>
    <hyperlink ref="D26" r:id="rId57" xr:uid="{752494DE-8F38-47B0-B50E-61C45F3DA6F4}"/>
    <hyperlink ref="D27" r:id="rId58" xr:uid="{2C9998CD-9180-4590-95CB-5C354650E363}"/>
    <hyperlink ref="D28" r:id="rId59" xr:uid="{7271A04F-2E7B-4471-B9AD-55DA2A4FA206}"/>
    <hyperlink ref="D29" r:id="rId60" xr:uid="{44CBBC2C-D114-44F2-A0BF-D41DBEF604A7}"/>
    <hyperlink ref="D30" r:id="rId61" xr:uid="{311B60E4-0CC8-4AFE-969E-EE5C47364B0A}"/>
    <hyperlink ref="D31" r:id="rId62" xr:uid="{8F452CC0-09E8-4A3C-A975-1E364A892982}"/>
    <hyperlink ref="D34" r:id="rId63" xr:uid="{D9515799-51FB-47AE-BF76-89FC56377418}"/>
    <hyperlink ref="D36" r:id="rId64" xr:uid="{1F170866-5E60-4831-94C8-5C9714007E6C}"/>
    <hyperlink ref="D37" r:id="rId65" xr:uid="{08C63B44-9106-4513-B6E6-152F4CC77D1C}"/>
    <hyperlink ref="D38" r:id="rId66" xr:uid="{EF47011F-01A2-4837-AA8C-FDE7FD2AA1AC}"/>
    <hyperlink ref="D39" r:id="rId67" xr:uid="{B945F403-8222-4B97-A24E-467558207B41}"/>
    <hyperlink ref="D40" r:id="rId68" xr:uid="{9F53A4DE-485E-495B-B88D-2AE522479E4B}"/>
    <hyperlink ref="D41" r:id="rId69" display="The Ned Noble Sauvignon Blanc" xr:uid="{533DDA33-6152-40CC-A281-BFCAF7165B71}"/>
    <hyperlink ref="D53" r:id="rId70" xr:uid="{49AF4DC6-9179-4EF8-BF0A-0026FAC1A5E0}"/>
    <hyperlink ref="D54" r:id="rId71" xr:uid="{5A587E00-4A2E-4123-876E-6066724F4F4D}"/>
    <hyperlink ref="D103" r:id="rId72" xr:uid="{4A282B26-35C3-4477-9AB5-6DCFAF66DCF0}"/>
    <hyperlink ref="D102" r:id="rId73" xr:uid="{EB99E318-2D13-4513-8F46-E98D592B87A3}"/>
    <hyperlink ref="D100" r:id="rId74" xr:uid="{DFA4593A-3E5B-4A43-8D28-F83A7EDE84C4}"/>
    <hyperlink ref="D101" r:id="rId75" xr:uid="{A762A36C-945F-4C05-8DDE-200CB660899D}"/>
    <hyperlink ref="D108" r:id="rId76" xr:uid="{4AE53EDF-60EF-4B59-B780-C78BC941E131}"/>
    <hyperlink ref="D109" r:id="rId77" xr:uid="{93FE171D-C1E4-4FF4-B1DE-ECC07860E3AC}"/>
    <hyperlink ref="D66" r:id="rId78" xr:uid="{380D410E-9D07-4F1E-9530-E439676B3977}"/>
    <hyperlink ref="D67" r:id="rId79" xr:uid="{79348921-0C2F-44C3-8991-1B0A8310BFC6}"/>
    <hyperlink ref="D139" r:id="rId80" xr:uid="{CCC0185A-62EC-4917-805E-CC17E6F93C39}"/>
    <hyperlink ref="D140" r:id="rId81" xr:uid="{7FD5FEF5-8861-44B5-B592-4FA964A21745}"/>
    <hyperlink ref="D141" r:id="rId82" xr:uid="{CB09A869-E444-416C-A1D8-EAD1DBCB3536}"/>
    <hyperlink ref="D142" r:id="rId83" xr:uid="{3637EBE4-6F71-4A1C-A461-8709BE7D88B3}"/>
    <hyperlink ref="D56" r:id="rId84" xr:uid="{F91177F8-CA73-4949-A24D-15166D1EE0EB}"/>
    <hyperlink ref="D57" r:id="rId85" xr:uid="{F2200F8A-ECD0-44A7-9981-37D39AE67C59}"/>
    <hyperlink ref="D59" r:id="rId86" xr:uid="{CD6479D4-D2C8-4E2F-BCBC-6389B206DADB}"/>
    <hyperlink ref="D58" r:id="rId87" xr:uid="{18A0F7CC-A98D-4D2B-B89E-BD56316644B1}"/>
    <hyperlink ref="D65" r:id="rId88" xr:uid="{484CF4D3-90FE-4164-AB78-629846DDFB03}"/>
    <hyperlink ref="D62" r:id="rId89" xr:uid="{CD3E77A8-7A99-40E8-89D1-C9C9AA94C718}"/>
    <hyperlink ref="D61" r:id="rId90" xr:uid="{86147FC9-7329-4863-8C98-5BBDD05394C5}"/>
    <hyperlink ref="D63" r:id="rId91" xr:uid="{414315E3-6BB7-4DD5-8E19-6566711F486D}"/>
    <hyperlink ref="D35" r:id="rId92" xr:uid="{CC04E7A9-5045-4E4B-A252-63244ED6277A}"/>
    <hyperlink ref="D69" r:id="rId93" xr:uid="{BCDD8C9B-100D-4820-BFAA-23FC31D99BDA}"/>
    <hyperlink ref="D70" r:id="rId94" xr:uid="{B0B58527-6998-47DF-A544-DB162BCA1E27}"/>
    <hyperlink ref="D78" r:id="rId95" xr:uid="{03529223-5A86-49C4-8CC8-EBB7C2B6E732}"/>
    <hyperlink ref="D79" r:id="rId96" xr:uid="{C95347F3-8782-4912-9082-A850D45A4D7E}"/>
    <hyperlink ref="D143" r:id="rId97" xr:uid="{938D4BDB-3712-4D9C-ABFD-EA3C444D8F7D}"/>
    <hyperlink ref="F2" r:id="rId98" xr:uid="{6969BA5C-F309-474F-876C-75B508BD69EF}"/>
  </hyperlinks>
  <pageMargins left="0.7" right="0.7" top="0.78740157499999996" bottom="0.78740157499999996" header="0.3" footer="0.3"/>
  <pageSetup paperSize="9" scale="77" fitToHeight="0" orientation="portrait" r:id="rId99"/>
  <webPublishItems count="1">
    <webPublishItem id="4110" divId="Formular_4110" sourceType="sheet" destinationFile="D:\Documents\Wein\Kl Flaschen\Formula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Normal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Rose</dc:creator>
  <cp:lastModifiedBy>Axel Rose</cp:lastModifiedBy>
  <cp:lastPrinted>2020-10-20T08:07:17Z</cp:lastPrinted>
  <dcterms:created xsi:type="dcterms:W3CDTF">2020-07-30T17:34:24Z</dcterms:created>
  <dcterms:modified xsi:type="dcterms:W3CDTF">2020-10-20T15:01:20Z</dcterms:modified>
</cp:coreProperties>
</file>